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285" windowWidth="15480" windowHeight="11640" activeTab="2"/>
  </bookViews>
  <sheets>
    <sheet name="проект 1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голосованию'!$A$1:$H$148</definedName>
    <definedName name="_xlnm.Print_Area" localSheetId="1">'по заявлению'!$A$1:$H$154</definedName>
    <definedName name="_xlnm.Print_Area" localSheetId="0">'проект 1'!$A$1:$H$169</definedName>
  </definedNames>
  <calcPr calcId="145621" fullPrecision="0"/>
</workbook>
</file>

<file path=xl/calcChain.xml><?xml version="1.0" encoding="utf-8"?>
<calcChain xmlns="http://schemas.openxmlformats.org/spreadsheetml/2006/main">
  <c r="E106" i="4" l="1"/>
  <c r="F106" i="4"/>
  <c r="G106" i="4"/>
  <c r="H106" i="4"/>
  <c r="D106" i="4"/>
  <c r="H24" i="4"/>
  <c r="H89" i="4"/>
  <c r="G110" i="4" l="1"/>
  <c r="H110" i="4" s="1"/>
  <c r="G109" i="4"/>
  <c r="H109" i="4" s="1"/>
  <c r="G108" i="4"/>
  <c r="H108" i="4" s="1"/>
  <c r="G107" i="4"/>
  <c r="H107" i="4" s="1"/>
  <c r="C106" i="4"/>
  <c r="F101" i="4"/>
  <c r="C101" i="4" s="1"/>
  <c r="G100" i="4"/>
  <c r="E100" i="4"/>
  <c r="D100" i="4"/>
  <c r="G99" i="4"/>
  <c r="E99" i="4"/>
  <c r="D99" i="4"/>
  <c r="G98" i="4"/>
  <c r="E98" i="4"/>
  <c r="D98" i="4"/>
  <c r="G97" i="4"/>
  <c r="E97" i="4"/>
  <c r="D97" i="4"/>
  <c r="G96" i="4"/>
  <c r="E96" i="4"/>
  <c r="D96" i="4"/>
  <c r="G95" i="4"/>
  <c r="E95" i="4"/>
  <c r="D95" i="4"/>
  <c r="G94" i="4"/>
  <c r="E94" i="4"/>
  <c r="D94" i="4"/>
  <c r="G93" i="4"/>
  <c r="E93" i="4"/>
  <c r="D93" i="4"/>
  <c r="G92" i="4"/>
  <c r="E92" i="4"/>
  <c r="D92" i="4"/>
  <c r="G91" i="4"/>
  <c r="E91" i="4"/>
  <c r="D91" i="4"/>
  <c r="G90" i="4"/>
  <c r="E90" i="4"/>
  <c r="D90" i="4"/>
  <c r="C90" i="4"/>
  <c r="G89" i="4"/>
  <c r="E89" i="4"/>
  <c r="C89" i="4"/>
  <c r="D85" i="4"/>
  <c r="G85" i="4" s="1"/>
  <c r="H85" i="4" s="1"/>
  <c r="G83" i="4"/>
  <c r="H83" i="4" s="1"/>
  <c r="D80" i="4"/>
  <c r="G80" i="4" s="1"/>
  <c r="H80" i="4" s="1"/>
  <c r="D74" i="4"/>
  <c r="D73" i="4"/>
  <c r="D72" i="4"/>
  <c r="D71" i="4"/>
  <c r="D70" i="4"/>
  <c r="G67" i="4"/>
  <c r="D67" i="4" s="1"/>
  <c r="D66" i="4"/>
  <c r="G66" i="4" s="1"/>
  <c r="H66" i="4" s="1"/>
  <c r="G65" i="4"/>
  <c r="H65" i="4" s="1"/>
  <c r="D60" i="4"/>
  <c r="G60" i="4" s="1"/>
  <c r="H60" i="4" s="1"/>
  <c r="E57" i="4"/>
  <c r="C57" i="4"/>
  <c r="E54" i="4"/>
  <c r="C54" i="4"/>
  <c r="E53" i="4"/>
  <c r="C53" i="4"/>
  <c r="E52" i="4"/>
  <c r="C52" i="4"/>
  <c r="E50" i="4"/>
  <c r="C50" i="4"/>
  <c r="G48" i="4"/>
  <c r="D48" i="4" s="1"/>
  <c r="D47" i="4"/>
  <c r="G47" i="4" s="1"/>
  <c r="H47" i="4" s="1"/>
  <c r="G46" i="4"/>
  <c r="D46" i="4" s="1"/>
  <c r="E46" i="4"/>
  <c r="C46" i="4"/>
  <c r="G45" i="4"/>
  <c r="D45" i="4" s="1"/>
  <c r="E45" i="4"/>
  <c r="C45" i="4"/>
  <c r="G44" i="4"/>
  <c r="D44" i="4" s="1"/>
  <c r="E44" i="4"/>
  <c r="C44" i="4"/>
  <c r="G43" i="4"/>
  <c r="D43" i="4" s="1"/>
  <c r="E43" i="4"/>
  <c r="C43" i="4"/>
  <c r="G42" i="4"/>
  <c r="H42" i="4" s="1"/>
  <c r="G41" i="4"/>
  <c r="D41" i="4" s="1"/>
  <c r="G40" i="4"/>
  <c r="D40" i="4" s="1"/>
  <c r="G39" i="4"/>
  <c r="D39" i="4" s="1"/>
  <c r="G38" i="4"/>
  <c r="H38" i="4" s="1"/>
  <c r="G37" i="4"/>
  <c r="H37" i="4" s="1"/>
  <c r="G36" i="4"/>
  <c r="H36" i="4" s="1"/>
  <c r="G35" i="4"/>
  <c r="E35" i="4"/>
  <c r="D35" i="4"/>
  <c r="C35" i="4"/>
  <c r="G34" i="4"/>
  <c r="D34" i="4" s="1"/>
  <c r="E34" i="4"/>
  <c r="C34" i="4"/>
  <c r="G25" i="4"/>
  <c r="D25" i="4" s="1"/>
  <c r="E25" i="4"/>
  <c r="C25" i="4"/>
  <c r="H16" i="4"/>
  <c r="E16" i="4" s="1"/>
  <c r="C16" i="4"/>
  <c r="F119" i="4" l="1"/>
  <c r="H101" i="4"/>
  <c r="E101" i="4"/>
  <c r="E119" i="4" s="1"/>
  <c r="G16" i="4"/>
  <c r="D16" i="4" s="1"/>
  <c r="D101" i="4" s="1"/>
  <c r="D119" i="4" s="1"/>
  <c r="E107" i="3"/>
  <c r="F107" i="3"/>
  <c r="G107" i="3"/>
  <c r="H107" i="3"/>
  <c r="D107" i="3"/>
  <c r="D86" i="3"/>
  <c r="G86" i="3" s="1"/>
  <c r="H86" i="3" s="1"/>
  <c r="D81" i="3"/>
  <c r="D61" i="3"/>
  <c r="D48" i="3"/>
  <c r="G48" i="3" s="1"/>
  <c r="H48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C107" i="3"/>
  <c r="F102" i="3"/>
  <c r="G101" i="3"/>
  <c r="E101" i="3"/>
  <c r="D101" i="3"/>
  <c r="G100" i="3"/>
  <c r="E100" i="3"/>
  <c r="D100" i="3"/>
  <c r="G99" i="3"/>
  <c r="E99" i="3"/>
  <c r="D99" i="3"/>
  <c r="G98" i="3"/>
  <c r="E98" i="3"/>
  <c r="D98" i="3"/>
  <c r="G97" i="3"/>
  <c r="E97" i="3"/>
  <c r="D97" i="3"/>
  <c r="G96" i="3"/>
  <c r="E96" i="3"/>
  <c r="D96" i="3"/>
  <c r="G95" i="3"/>
  <c r="E95" i="3"/>
  <c r="D95" i="3"/>
  <c r="G94" i="3"/>
  <c r="E94" i="3"/>
  <c r="D94" i="3"/>
  <c r="G93" i="3"/>
  <c r="E93" i="3"/>
  <c r="D93" i="3"/>
  <c r="G92" i="3"/>
  <c r="E92" i="3"/>
  <c r="D92" i="3"/>
  <c r="G91" i="3"/>
  <c r="E91" i="3"/>
  <c r="D91" i="3"/>
  <c r="C91" i="3"/>
  <c r="G90" i="3"/>
  <c r="E90" i="3"/>
  <c r="D90" i="3"/>
  <c r="C90" i="3"/>
  <c r="G84" i="3"/>
  <c r="H84" i="3" s="1"/>
  <c r="G81" i="3"/>
  <c r="H81" i="3" s="1"/>
  <c r="D75" i="3"/>
  <c r="D74" i="3"/>
  <c r="D73" i="3"/>
  <c r="D72" i="3"/>
  <c r="D71" i="3"/>
  <c r="G68" i="3"/>
  <c r="D68" i="3" s="1"/>
  <c r="D67" i="3"/>
  <c r="G67" i="3" s="1"/>
  <c r="H67" i="3" s="1"/>
  <c r="G66" i="3"/>
  <c r="H66" i="3" s="1"/>
  <c r="G61" i="3"/>
  <c r="H61" i="3" s="1"/>
  <c r="E58" i="3"/>
  <c r="C58" i="3"/>
  <c r="E55" i="3"/>
  <c r="C55" i="3"/>
  <c r="E54" i="3"/>
  <c r="C54" i="3"/>
  <c r="E53" i="3"/>
  <c r="C53" i="3"/>
  <c r="E51" i="3"/>
  <c r="C51" i="3"/>
  <c r="G49" i="3"/>
  <c r="D49" i="3" s="1"/>
  <c r="G47" i="3"/>
  <c r="D47" i="3" s="1"/>
  <c r="E47" i="3"/>
  <c r="C47" i="3"/>
  <c r="G46" i="3"/>
  <c r="D46" i="3" s="1"/>
  <c r="E46" i="3"/>
  <c r="C46" i="3"/>
  <c r="G45" i="3"/>
  <c r="D45" i="3" s="1"/>
  <c r="E45" i="3"/>
  <c r="C45" i="3"/>
  <c r="G44" i="3"/>
  <c r="D44" i="3" s="1"/>
  <c r="E44" i="3"/>
  <c r="C44" i="3"/>
  <c r="G43" i="3"/>
  <c r="H43" i="3" s="1"/>
  <c r="G42" i="3"/>
  <c r="D42" i="3" s="1"/>
  <c r="G41" i="3"/>
  <c r="D41" i="3" s="1"/>
  <c r="G40" i="3"/>
  <c r="D40" i="3" s="1"/>
  <c r="G39" i="3"/>
  <c r="H39" i="3" s="1"/>
  <c r="G38" i="3"/>
  <c r="H38" i="3" s="1"/>
  <c r="G37" i="3"/>
  <c r="H37" i="3" s="1"/>
  <c r="G36" i="3"/>
  <c r="D36" i="3" s="1"/>
  <c r="E36" i="3"/>
  <c r="C36" i="3"/>
  <c r="G35" i="3"/>
  <c r="D35" i="3" s="1"/>
  <c r="E35" i="3"/>
  <c r="C35" i="3"/>
  <c r="G26" i="3"/>
  <c r="D26" i="3" s="1"/>
  <c r="E26" i="3"/>
  <c r="C26" i="3"/>
  <c r="H25" i="3"/>
  <c r="H16" i="3" s="1"/>
  <c r="C16" i="3"/>
  <c r="H119" i="4" l="1"/>
  <c r="G101" i="4"/>
  <c r="G119" i="4" s="1"/>
  <c r="F125" i="3"/>
  <c r="C102" i="3"/>
  <c r="E16" i="3"/>
  <c r="E102" i="3" s="1"/>
  <c r="E125" i="3" s="1"/>
  <c r="G16" i="3"/>
  <c r="D16" i="3" s="1"/>
  <c r="D102" i="3" s="1"/>
  <c r="D125" i="3" s="1"/>
  <c r="H102" i="3"/>
  <c r="E120" i="2"/>
  <c r="F120" i="2"/>
  <c r="D120" i="2"/>
  <c r="F115" i="2"/>
  <c r="D64" i="2"/>
  <c r="D48" i="2"/>
  <c r="D75" i="2"/>
  <c r="H25" i="2"/>
  <c r="H16" i="2" s="1"/>
  <c r="H125" i="3" l="1"/>
  <c r="G102" i="3"/>
  <c r="G125" i="3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74" i="2" l="1"/>
  <c r="H74" i="2" s="1"/>
  <c r="G64" i="2"/>
  <c r="H64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1" i="2"/>
  <c r="G120" i="2" s="1"/>
  <c r="C120" i="2"/>
  <c r="F140" i="2"/>
  <c r="G114" i="2"/>
  <c r="E114" i="2"/>
  <c r="D114" i="2"/>
  <c r="G113" i="2"/>
  <c r="E113" i="2"/>
  <c r="D113" i="2"/>
  <c r="G112" i="2"/>
  <c r="D112" i="2" s="1"/>
  <c r="E112" i="2"/>
  <c r="G111" i="2"/>
  <c r="E111" i="2"/>
  <c r="D111" i="2"/>
  <c r="G110" i="2"/>
  <c r="E110" i="2"/>
  <c r="D110" i="2"/>
  <c r="G109" i="2"/>
  <c r="D109" i="2" s="1"/>
  <c r="E109" i="2"/>
  <c r="G108" i="2"/>
  <c r="D108" i="2" s="1"/>
  <c r="E108" i="2"/>
  <c r="G107" i="2"/>
  <c r="D107" i="2" s="1"/>
  <c r="E107" i="2"/>
  <c r="G106" i="2"/>
  <c r="D106" i="2" s="1"/>
  <c r="E106" i="2"/>
  <c r="G105" i="2"/>
  <c r="D105" i="2" s="1"/>
  <c r="E105" i="2"/>
  <c r="G104" i="2"/>
  <c r="D104" i="2" s="1"/>
  <c r="E104" i="2"/>
  <c r="C104" i="2"/>
  <c r="G103" i="2"/>
  <c r="E103" i="2"/>
  <c r="C103" i="2"/>
  <c r="D96" i="2"/>
  <c r="G96" i="2" s="1"/>
  <c r="H96" i="2" s="1"/>
  <c r="D93" i="2"/>
  <c r="G93" i="2" s="1"/>
  <c r="H93" i="2" s="1"/>
  <c r="D89" i="2"/>
  <c r="G89" i="2" s="1"/>
  <c r="H89" i="2" s="1"/>
  <c r="D83" i="2"/>
  <c r="D82" i="2"/>
  <c r="D81" i="2"/>
  <c r="D80" i="2"/>
  <c r="D79" i="2"/>
  <c r="G76" i="2"/>
  <c r="D76" i="2" s="1"/>
  <c r="G75" i="2"/>
  <c r="H75" i="2" s="1"/>
  <c r="D71" i="2"/>
  <c r="D70" i="2"/>
  <c r="D69" i="2"/>
  <c r="G61" i="2"/>
  <c r="E58" i="2"/>
  <c r="C58" i="2"/>
  <c r="E55" i="2"/>
  <c r="C55" i="2"/>
  <c r="E54" i="2"/>
  <c r="C54" i="2"/>
  <c r="E53" i="2"/>
  <c r="C53" i="2"/>
  <c r="E51" i="2"/>
  <c r="C51" i="2"/>
  <c r="G49" i="2"/>
  <c r="D49" i="2" s="1"/>
  <c r="G47" i="2"/>
  <c r="D47" i="2" s="1"/>
  <c r="E47" i="2"/>
  <c r="C47" i="2"/>
  <c r="G46" i="2"/>
  <c r="D46" i="2" s="1"/>
  <c r="E46" i="2"/>
  <c r="C46" i="2"/>
  <c r="G45" i="2"/>
  <c r="D45" i="2" s="1"/>
  <c r="E45" i="2"/>
  <c r="C45" i="2"/>
  <c r="G44" i="2"/>
  <c r="D44" i="2" s="1"/>
  <c r="E44" i="2"/>
  <c r="C44" i="2"/>
  <c r="G43" i="2"/>
  <c r="H43" i="2" s="1"/>
  <c r="G42" i="2"/>
  <c r="D42" i="2" s="1"/>
  <c r="G41" i="2"/>
  <c r="D41" i="2" s="1"/>
  <c r="G40" i="2"/>
  <c r="D40" i="2" s="1"/>
  <c r="G39" i="2"/>
  <c r="H39" i="2" s="1"/>
  <c r="G38" i="2"/>
  <c r="H38" i="2" s="1"/>
  <c r="G37" i="2"/>
  <c r="H37" i="2" s="1"/>
  <c r="G36" i="2"/>
  <c r="D36" i="2" s="1"/>
  <c r="E36" i="2"/>
  <c r="C36" i="2"/>
  <c r="G35" i="2"/>
  <c r="D35" i="2" s="1"/>
  <c r="E35" i="2"/>
  <c r="C35" i="2"/>
  <c r="G26" i="2"/>
  <c r="D26" i="2" s="1"/>
  <c r="E26" i="2"/>
  <c r="C26" i="2"/>
  <c r="G16" i="2"/>
  <c r="D16" i="2" s="1"/>
  <c r="E16" i="2"/>
  <c r="C16" i="2"/>
  <c r="D103" i="2" l="1"/>
  <c r="D115" i="2" s="1"/>
  <c r="E115" i="2"/>
  <c r="E140" i="2" s="1"/>
  <c r="H121" i="2"/>
  <c r="H120" i="2" s="1"/>
  <c r="C115" i="2"/>
  <c r="G48" i="2" l="1"/>
  <c r="D140" i="2"/>
  <c r="G115" i="2" l="1"/>
  <c r="G140" i="2" s="1"/>
  <c r="H48" i="2"/>
  <c r="H115" i="2" l="1"/>
  <c r="H140" i="2" s="1"/>
</calcChain>
</file>

<file path=xl/sharedStrings.xml><?xml version="1.0" encoding="utf-8"?>
<sst xmlns="http://schemas.openxmlformats.org/spreadsheetml/2006/main" count="522" uniqueCount="142">
  <si>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</si>
  <si>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</si>
  <si>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</si>
  <si>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</si>
  <si>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</si>
  <si>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д.36 (S общ.=3910,40 м2, Sзем.уч.= 4944,95м2)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</si>
  <si>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</si>
  <si>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</si>
  <si>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</si>
  <si>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</si>
  <si>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</si>
  <si>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</si>
  <si>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</si>
  <si>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</si>
  <si>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</si>
  <si>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</si>
  <si>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</si>
  <si>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</si>
  <si>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</si>
  <si>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</si>
  <si>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</si>
  <si>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</si>
  <si>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</si>
  <si>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</si>
  <si>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</si>
  <si>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</si>
  <si>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</si>
  <si>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</si>
  <si>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</si>
  <si>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</si>
  <si>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</si>
  <si>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</si>
  <si>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</si>
  <si>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</si>
  <si>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</si>
  <si>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</si>
  <si>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</si>
  <si>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</si>
  <si>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</si>
  <si>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</si>
  <si>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</si>
  <si>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</si>
  <si>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</si>
  <si>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</si>
  <si>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</si>
  <si>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</si>
  <si>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</si>
  <si>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</si>
  <si>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</si>
  <si>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</si>
  <si>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</si>
  <si>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</si>
  <si>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</si>
  <si>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</si>
  <si>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</si>
  <si>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</si>
  <si>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</si>
  <si>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</si>
  <si>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</si>
  <si>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</si>
  <si>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</si>
  <si>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</si>
  <si>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</si>
  <si>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</si>
  <si>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</si>
  <si>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</si>
  <si>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</si>
  <si>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</si>
  <si>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</si>
  <si>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</si>
  <si>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</si>
  <si>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</si>
  <si>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</si>
  <si>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</si>
  <si>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</si>
  <si>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</si>
  <si>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</si>
  <si>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</si>
  <si>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</si>
  <si>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</si>
  <si>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</si>
  <si>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</si>
  <si>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</si>
  <si>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</si>
  <si>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</si>
  <si>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замена трансформатора тока (1 узел учета / 3 ТТ)</t>
  </si>
  <si>
    <t>1 раз в 4 года</t>
  </si>
  <si>
    <t>1 раз в 3 года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</si>
  <si>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</si>
  <si>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</si>
  <si>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</si>
  <si>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</si>
  <si>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</si>
  <si>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</si>
  <si>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очистка от снега и наледи подъездных козырьков</t>
  </si>
  <si>
    <t>очистка от снега и льда водостоков</t>
  </si>
  <si>
    <t>восстановление водостоков (мелкий ремонт после очистки от снега и льда)</t>
  </si>
  <si>
    <t>Работы по текущему ремонту, в т.ч.:</t>
  </si>
  <si>
    <t>ремонт кровли</t>
  </si>
  <si>
    <t>ремонт отмостки</t>
  </si>
  <si>
    <t>ремонт крылец</t>
  </si>
  <si>
    <t>ремонт ливневой канализации</t>
  </si>
  <si>
    <t>смена кип (тепловой узел)</t>
  </si>
  <si>
    <t>установка КИП (бойлер)</t>
  </si>
  <si>
    <t>смена запорной арматуры (в квартирах по стоякам)</t>
  </si>
  <si>
    <t>ремонт канализации</t>
  </si>
  <si>
    <t>ремонт инженерных систем электроснабжения</t>
  </si>
  <si>
    <t>Сбор, вывоз и утилизация ТБО, руб/м2</t>
  </si>
  <si>
    <t>ИТОГО:</t>
  </si>
  <si>
    <t>Дополнительные работы (по текущему ремонту), в т.ч.: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</si>
  <si>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</si>
  <si>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</si>
  <si>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</si>
  <si>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</si>
  <si>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учет работ по капремонту</t>
  </si>
  <si>
    <t>пылеудаление и дезинфекция вентканалов без пробивки</t>
  </si>
  <si>
    <t>3раза в год</t>
  </si>
  <si>
    <t>Обслуживание общедомовых приборов учета теплоэнергии</t>
  </si>
  <si>
    <t>гидравлическое испытание элеваторных узлов и запорной арматуры</t>
  </si>
  <si>
    <t>Итого:</t>
  </si>
  <si>
    <t>очистка водоприемных воронок</t>
  </si>
  <si>
    <t>Управление многоквартирным домом, всего в т.ч.</t>
  </si>
  <si>
    <t>ремонт крылец (1-8 подъездов)</t>
  </si>
  <si>
    <t>ремонт отмостки 62 м2</t>
  </si>
  <si>
    <t>смена шаровых кранов на отоплении в тех.подвале ( диам.15 мм - 70 шт., диам.20мм - 20 шт., диам.25 мм - 10 шт.)</t>
  </si>
  <si>
    <t>смена задвижек на СТС ( розливы) диам.80 мм - 4 шт.</t>
  </si>
  <si>
    <t>смена шаравых кранов диам.32 мм - 2 шт.</t>
  </si>
  <si>
    <t>перенос прибора учета тепла в Т.У.</t>
  </si>
  <si>
    <t>установка фильтра на ввод ХВС диам 80 мм - 1 шт.</t>
  </si>
  <si>
    <t>установка обратного клапана на ввод ХВС 1 шт.</t>
  </si>
  <si>
    <t>окраска трубопроводов отопления составом  K-FLEX</t>
  </si>
  <si>
    <t>окраска трубопроводов отопления в Т.У.ВВП СТС</t>
  </si>
  <si>
    <t>установка шарового крана на ГВС диам 15 мм - 1 шт.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</si>
  <si>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</si>
  <si>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</si>
  <si>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</si>
  <si>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ситемы ГВС  на летнюю схему</t>
  </si>
  <si>
    <t>подключение системы отопления с регулировкой и переводом системы ГВС на зимнюю схему</t>
  </si>
  <si>
    <t>Проект 1</t>
  </si>
  <si>
    <t>Работы заявочного характера, в т ч работы по предписанию надзорных органов</t>
  </si>
  <si>
    <t>ремонт отмостки 6,4  м2</t>
  </si>
  <si>
    <t>по адресу: ул. Набережная, д.36 (S жилые + нежилые =3910,50 м2, Sзем.уч.= 4944,95м2)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</si>
</sst>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12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2" fontId="13" fillId="4" borderId="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2" fontId="10" fillId="4" borderId="2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3" borderId="3" xfId="0" applyFont="1" applyFill="1" applyBorder="1"/>
    <xf numFmtId="2" fontId="14" fillId="3" borderId="3" xfId="0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/>
    </xf>
    <xf numFmtId="0" fontId="14" fillId="0" borderId="0" xfId="0" applyFont="1" applyFill="1"/>
    <xf numFmtId="2" fontId="14" fillId="0" borderId="0" xfId="0" applyNumberFormat="1" applyFont="1" applyFill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" borderId="0" xfId="0" applyFill="1"/>
    <xf numFmtId="0" fontId="0" fillId="3" borderId="15" xfId="0" applyFont="1" applyFill="1" applyBorder="1" applyAlignment="1">
      <alignment horizontal="center" vertical="center" wrapText="1"/>
    </xf>
    <xf numFmtId="2" fontId="8" fillId="4" borderId="28" xfId="0" applyNumberFormat="1" applyFont="1" applyFill="1" applyBorder="1" applyAlignment="1">
      <alignment horizontal="center" vertical="center" wrapText="1"/>
    </xf>
    <xf numFmtId="2" fontId="8" fillId="4" borderId="30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2" fontId="10" fillId="2" borderId="15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12" fillId="4" borderId="1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/>
    <xf numFmtId="2" fontId="9" fillId="4" borderId="0" xfId="0" applyNumberFormat="1" applyFont="1" applyFill="1"/>
    <xf numFmtId="0" fontId="10" fillId="4" borderId="1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opLeftCell="A94" zoomScale="75" zoomScaleNormal="75" workbookViewId="0">
      <selection sqref="A1:H15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42578125" style="1" customWidth="1"/>
    <col min="5" max="5" width="13.85546875" style="1" hidden="1" customWidth="1"/>
    <col min="6" max="6" width="20.85546875" style="120" hidden="1" customWidth="1"/>
    <col min="7" max="7" width="13.85546875" style="1" customWidth="1"/>
    <col min="8" max="8" width="20.85546875" style="12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64" t="s">
        <v>0</v>
      </c>
      <c r="B1" s="165"/>
      <c r="C1" s="165"/>
      <c r="D1" s="165"/>
      <c r="E1" s="165"/>
      <c r="F1" s="165"/>
      <c r="G1" s="165"/>
      <c r="H1" s="165"/>
    </row>
    <row r="2" spans="1:11" ht="12.75" customHeight="1" x14ac:dyDescent="0.3">
      <c r="B2" s="166" t="s">
        <v>1</v>
      </c>
      <c r="C2" s="166"/>
      <c r="D2" s="166"/>
      <c r="E2" s="166"/>
      <c r="F2" s="166"/>
      <c r="G2" s="165"/>
      <c r="H2" s="165"/>
    </row>
    <row r="3" spans="1:11" ht="21" customHeight="1" x14ac:dyDescent="0.3">
      <c r="A3" s="5" t="s">
        <v>133</v>
      </c>
      <c r="B3" s="166" t="s">
        <v>2</v>
      </c>
      <c r="C3" s="166"/>
      <c r="D3" s="166"/>
      <c r="E3" s="166"/>
      <c r="F3" s="166"/>
      <c r="G3" s="165"/>
      <c r="H3" s="165"/>
    </row>
    <row r="4" spans="1:11" ht="14.25" customHeight="1" x14ac:dyDescent="0.3">
      <c r="B4" s="166" t="s">
        <v>3</v>
      </c>
      <c r="C4" s="166"/>
      <c r="D4" s="166"/>
      <c r="E4" s="166"/>
      <c r="F4" s="166"/>
      <c r="G4" s="165"/>
      <c r="H4" s="165"/>
    </row>
    <row r="5" spans="1:11" ht="14.25" customHeight="1" x14ac:dyDescent="0.3">
      <c r="B5" s="3"/>
      <c r="C5" s="3"/>
      <c r="D5" s="3"/>
      <c r="E5" s="3"/>
      <c r="F5" s="3"/>
      <c r="G5" s="4"/>
      <c r="H5" s="4"/>
    </row>
    <row r="6" spans="1:11" ht="21" customHeight="1" x14ac:dyDescent="0.3">
      <c r="A6" s="145"/>
      <c r="B6" s="3"/>
      <c r="C6" s="3"/>
      <c r="D6" s="3"/>
      <c r="E6" s="3"/>
      <c r="F6" s="3"/>
      <c r="G6" s="4"/>
      <c r="H6" s="4"/>
    </row>
    <row r="7" spans="1:11" ht="19.5" customHeight="1" x14ac:dyDescent="0.25">
      <c r="A7" s="167" t="s">
        <v>138</v>
      </c>
      <c r="B7" s="168"/>
      <c r="C7" s="168"/>
      <c r="D7" s="168"/>
      <c r="E7" s="168"/>
      <c r="F7" s="168"/>
      <c r="G7" s="168"/>
      <c r="H7" s="168"/>
    </row>
    <row r="8" spans="1:11" ht="20.25" customHeight="1" x14ac:dyDescent="0.2">
      <c r="A8" s="169" t="s">
        <v>134</v>
      </c>
      <c r="B8" s="169"/>
      <c r="C8" s="169"/>
      <c r="D8" s="169"/>
      <c r="E8" s="169"/>
      <c r="F8" s="169"/>
      <c r="G8" s="169"/>
      <c r="H8" s="169"/>
      <c r="I8" s="6"/>
    </row>
    <row r="9" spans="1:11" s="7" customFormat="1" ht="22.5" customHeight="1" x14ac:dyDescent="0.4">
      <c r="A9" s="170" t="s">
        <v>4</v>
      </c>
      <c r="B9" s="170"/>
      <c r="C9" s="170"/>
      <c r="D9" s="170"/>
      <c r="E9" s="171"/>
      <c r="F9" s="171"/>
      <c r="G9" s="171"/>
      <c r="H9" s="171"/>
      <c r="K9" s="8"/>
    </row>
    <row r="10" spans="1:11" s="9" customFormat="1" ht="18.75" customHeight="1" x14ac:dyDescent="0.4">
      <c r="A10" s="170" t="s">
        <v>5</v>
      </c>
      <c r="B10" s="170"/>
      <c r="C10" s="170"/>
      <c r="D10" s="170"/>
      <c r="E10" s="171"/>
      <c r="F10" s="171"/>
      <c r="G10" s="171"/>
      <c r="H10" s="171"/>
    </row>
    <row r="11" spans="1:11" s="10" customFormat="1" ht="17.25" customHeight="1" x14ac:dyDescent="0.2">
      <c r="A11" s="172" t="s">
        <v>6</v>
      </c>
      <c r="B11" s="172"/>
      <c r="C11" s="172"/>
      <c r="D11" s="172"/>
      <c r="E11" s="173"/>
      <c r="F11" s="173"/>
      <c r="G11" s="173"/>
      <c r="H11" s="173"/>
    </row>
    <row r="12" spans="1:11" s="9" customFormat="1" ht="30" customHeight="1" thickBot="1" x14ac:dyDescent="0.25">
      <c r="A12" s="174" t="s">
        <v>7</v>
      </c>
      <c r="B12" s="174"/>
      <c r="C12" s="174"/>
      <c r="D12" s="174"/>
      <c r="E12" s="175"/>
      <c r="F12" s="175"/>
      <c r="G12" s="175"/>
      <c r="H12" s="175"/>
    </row>
    <row r="13" spans="1:11" s="15" customFormat="1" ht="139.5" customHeight="1" thickBot="1" x14ac:dyDescent="0.25">
      <c r="A13" s="11" t="s">
        <v>8</v>
      </c>
      <c r="B13" s="12" t="s">
        <v>9</v>
      </c>
      <c r="C13" s="13" t="s">
        <v>10</v>
      </c>
      <c r="D13" s="13" t="s">
        <v>11</v>
      </c>
      <c r="E13" s="13" t="s">
        <v>10</v>
      </c>
      <c r="F13" s="14" t="s">
        <v>12</v>
      </c>
      <c r="G13" s="13" t="s">
        <v>10</v>
      </c>
      <c r="H13" s="14" t="s">
        <v>12</v>
      </c>
      <c r="K13" s="16"/>
    </row>
    <row r="14" spans="1:11" s="23" customFormat="1" x14ac:dyDescent="0.2">
      <c r="A14" s="17">
        <v>1</v>
      </c>
      <c r="B14" s="18">
        <v>2</v>
      </c>
      <c r="C14" s="18">
        <v>3</v>
      </c>
      <c r="D14" s="19"/>
      <c r="E14" s="18">
        <v>3</v>
      </c>
      <c r="F14" s="20">
        <v>4</v>
      </c>
      <c r="G14" s="21">
        <v>3</v>
      </c>
      <c r="H14" s="22">
        <v>4</v>
      </c>
      <c r="K14" s="24"/>
    </row>
    <row r="15" spans="1:11" s="23" customFormat="1" ht="49.5" customHeight="1" x14ac:dyDescent="0.2">
      <c r="A15" s="176" t="s">
        <v>13</v>
      </c>
      <c r="B15" s="177"/>
      <c r="C15" s="177"/>
      <c r="D15" s="177"/>
      <c r="E15" s="177"/>
      <c r="F15" s="177"/>
      <c r="G15" s="178"/>
      <c r="H15" s="179"/>
      <c r="K15" s="24"/>
    </row>
    <row r="16" spans="1:11" s="15" customFormat="1" ht="15" x14ac:dyDescent="0.2">
      <c r="A16" s="25" t="s">
        <v>121</v>
      </c>
      <c r="B16" s="26" t="s">
        <v>14</v>
      </c>
      <c r="C16" s="27">
        <f>F16*12</f>
        <v>0</v>
      </c>
      <c r="D16" s="28">
        <f>G16*I16</f>
        <v>149220.85999999999</v>
      </c>
      <c r="E16" s="29">
        <f>H16*12</f>
        <v>38.159999999999997</v>
      </c>
      <c r="F16" s="30"/>
      <c r="G16" s="29">
        <f>H16*12</f>
        <v>38.159999999999997</v>
      </c>
      <c r="H16" s="30">
        <f>H21+H25</f>
        <v>3.18</v>
      </c>
      <c r="I16" s="15">
        <v>3910.4</v>
      </c>
      <c r="J16" s="15">
        <v>1.07</v>
      </c>
      <c r="K16" s="16">
        <v>2.2400000000000002</v>
      </c>
    </row>
    <row r="17" spans="1:11" s="15" customFormat="1" ht="29.25" customHeight="1" x14ac:dyDescent="0.2">
      <c r="A17" s="31" t="s">
        <v>15</v>
      </c>
      <c r="B17" s="32" t="s">
        <v>16</v>
      </c>
      <c r="C17" s="33"/>
      <c r="D17" s="34"/>
      <c r="E17" s="35"/>
      <c r="F17" s="36"/>
      <c r="G17" s="35"/>
      <c r="H17" s="36"/>
      <c r="I17" s="15">
        <v>3910.4</v>
      </c>
      <c r="K17" s="16"/>
    </row>
    <row r="18" spans="1:11" s="15" customFormat="1" ht="15" x14ac:dyDescent="0.2">
      <c r="A18" s="31" t="s">
        <v>17</v>
      </c>
      <c r="B18" s="32" t="s">
        <v>16</v>
      </c>
      <c r="C18" s="33"/>
      <c r="D18" s="34"/>
      <c r="E18" s="35"/>
      <c r="F18" s="36"/>
      <c r="G18" s="35"/>
      <c r="H18" s="36"/>
      <c r="I18" s="15">
        <v>3910.4</v>
      </c>
      <c r="K18" s="16"/>
    </row>
    <row r="19" spans="1:11" s="15" customFormat="1" ht="15" x14ac:dyDescent="0.2">
      <c r="A19" s="31" t="s">
        <v>18</v>
      </c>
      <c r="B19" s="32" t="s">
        <v>19</v>
      </c>
      <c r="C19" s="33"/>
      <c r="D19" s="34"/>
      <c r="E19" s="35"/>
      <c r="F19" s="36"/>
      <c r="G19" s="35"/>
      <c r="H19" s="36"/>
      <c r="I19" s="15">
        <v>3910.4</v>
      </c>
      <c r="K19" s="16"/>
    </row>
    <row r="20" spans="1:11" s="15" customFormat="1" ht="15" x14ac:dyDescent="0.2">
      <c r="A20" s="31" t="s">
        <v>20</v>
      </c>
      <c r="B20" s="32" t="s">
        <v>16</v>
      </c>
      <c r="C20" s="33"/>
      <c r="D20" s="34"/>
      <c r="E20" s="35"/>
      <c r="F20" s="36"/>
      <c r="G20" s="35"/>
      <c r="H20" s="36"/>
      <c r="I20" s="15">
        <v>3910.4</v>
      </c>
      <c r="K20" s="16"/>
    </row>
    <row r="21" spans="1:11" s="15" customFormat="1" ht="15" x14ac:dyDescent="0.2">
      <c r="A21" s="138" t="s">
        <v>119</v>
      </c>
      <c r="B21" s="139"/>
      <c r="C21" s="35"/>
      <c r="D21" s="34"/>
      <c r="E21" s="35"/>
      <c r="F21" s="36"/>
      <c r="G21" s="35"/>
      <c r="H21" s="30">
        <v>2.83</v>
      </c>
      <c r="K21" s="16"/>
    </row>
    <row r="22" spans="1:11" s="15" customFormat="1" ht="15" x14ac:dyDescent="0.2">
      <c r="A22" s="140" t="s">
        <v>113</v>
      </c>
      <c r="B22" s="141" t="s">
        <v>16</v>
      </c>
      <c r="C22" s="142"/>
      <c r="D22" s="34"/>
      <c r="E22" s="35"/>
      <c r="F22" s="36"/>
      <c r="G22" s="35"/>
      <c r="H22" s="36">
        <v>0.12</v>
      </c>
      <c r="K22" s="16"/>
    </row>
    <row r="23" spans="1:11" s="15" customFormat="1" ht="15" x14ac:dyDescent="0.2">
      <c r="A23" s="140" t="s">
        <v>114</v>
      </c>
      <c r="B23" s="141" t="s">
        <v>16</v>
      </c>
      <c r="C23" s="142"/>
      <c r="D23" s="34"/>
      <c r="E23" s="35"/>
      <c r="F23" s="36"/>
      <c r="G23" s="35"/>
      <c r="H23" s="36">
        <v>0.11</v>
      </c>
      <c r="K23" s="16"/>
    </row>
    <row r="24" spans="1:11" s="15" customFormat="1" ht="15" x14ac:dyDescent="0.2">
      <c r="A24" s="140" t="s">
        <v>135</v>
      </c>
      <c r="B24" s="141" t="s">
        <v>16</v>
      </c>
      <c r="C24" s="142"/>
      <c r="D24" s="34"/>
      <c r="E24" s="35"/>
      <c r="F24" s="36"/>
      <c r="G24" s="35"/>
      <c r="H24" s="36">
        <v>0.12</v>
      </c>
      <c r="K24" s="16"/>
    </row>
    <row r="25" spans="1:11" s="15" customFormat="1" ht="15" x14ac:dyDescent="0.2">
      <c r="A25" s="138" t="s">
        <v>119</v>
      </c>
      <c r="B25" s="139"/>
      <c r="C25" s="35"/>
      <c r="D25" s="34"/>
      <c r="E25" s="35"/>
      <c r="F25" s="36"/>
      <c r="G25" s="35"/>
      <c r="H25" s="30">
        <f>H22+H23+H24</f>
        <v>0.35</v>
      </c>
      <c r="K25" s="16"/>
    </row>
    <row r="26" spans="1:11" s="15" customFormat="1" ht="30" x14ac:dyDescent="0.2">
      <c r="A26" s="25" t="s">
        <v>21</v>
      </c>
      <c r="B26" s="37" t="s">
        <v>22</v>
      </c>
      <c r="C26" s="27">
        <f>F26*12</f>
        <v>0</v>
      </c>
      <c r="D26" s="28">
        <f>G26*I26</f>
        <v>216323.33</v>
      </c>
      <c r="E26" s="29">
        <f>H26*12</f>
        <v>55.32</v>
      </c>
      <c r="F26" s="30"/>
      <c r="G26" s="29">
        <f>H26*12</f>
        <v>55.32</v>
      </c>
      <c r="H26" s="30">
        <v>4.6100000000000003</v>
      </c>
      <c r="I26" s="15">
        <v>3910.4</v>
      </c>
      <c r="J26" s="15">
        <v>1.07</v>
      </c>
      <c r="K26" s="16">
        <v>3.66</v>
      </c>
    </row>
    <row r="27" spans="1:11" s="41" customFormat="1" ht="15" x14ac:dyDescent="0.2">
      <c r="A27" s="38" t="s">
        <v>23</v>
      </c>
      <c r="B27" s="39" t="s">
        <v>22</v>
      </c>
      <c r="C27" s="40"/>
      <c r="D27" s="28"/>
      <c r="E27" s="29"/>
      <c r="F27" s="30"/>
      <c r="G27" s="29"/>
      <c r="H27" s="30"/>
      <c r="I27" s="15">
        <v>3910.4</v>
      </c>
      <c r="K27" s="42"/>
    </row>
    <row r="28" spans="1:11" s="41" customFormat="1" ht="15" x14ac:dyDescent="0.2">
      <c r="A28" s="38" t="s">
        <v>24</v>
      </c>
      <c r="B28" s="39" t="s">
        <v>22</v>
      </c>
      <c r="C28" s="40"/>
      <c r="D28" s="28"/>
      <c r="E28" s="29"/>
      <c r="F28" s="30"/>
      <c r="G28" s="29"/>
      <c r="H28" s="30"/>
      <c r="I28" s="15">
        <v>3910.4</v>
      </c>
      <c r="K28" s="42"/>
    </row>
    <row r="29" spans="1:11" s="41" customFormat="1" ht="15" x14ac:dyDescent="0.2">
      <c r="A29" s="43" t="s">
        <v>25</v>
      </c>
      <c r="B29" s="44" t="s">
        <v>26</v>
      </c>
      <c r="C29" s="40"/>
      <c r="D29" s="28"/>
      <c r="E29" s="29"/>
      <c r="F29" s="30"/>
      <c r="G29" s="29"/>
      <c r="H29" s="30"/>
      <c r="I29" s="15">
        <v>3910.4</v>
      </c>
      <c r="K29" s="42"/>
    </row>
    <row r="30" spans="1:11" s="41" customFormat="1" ht="15" x14ac:dyDescent="0.2">
      <c r="A30" s="38" t="s">
        <v>27</v>
      </c>
      <c r="B30" s="39" t="s">
        <v>22</v>
      </c>
      <c r="C30" s="40"/>
      <c r="D30" s="28"/>
      <c r="E30" s="29"/>
      <c r="F30" s="30"/>
      <c r="G30" s="29"/>
      <c r="H30" s="30"/>
      <c r="I30" s="15">
        <v>3910.4</v>
      </c>
      <c r="K30" s="42"/>
    </row>
    <row r="31" spans="1:11" s="41" customFormat="1" ht="25.5" x14ac:dyDescent="0.2">
      <c r="A31" s="38" t="s">
        <v>28</v>
      </c>
      <c r="B31" s="39" t="s">
        <v>29</v>
      </c>
      <c r="C31" s="40"/>
      <c r="D31" s="28"/>
      <c r="E31" s="29"/>
      <c r="F31" s="30"/>
      <c r="G31" s="29"/>
      <c r="H31" s="30"/>
      <c r="I31" s="15">
        <v>3910.4</v>
      </c>
      <c r="K31" s="42"/>
    </row>
    <row r="32" spans="1:11" s="41" customFormat="1" ht="15" x14ac:dyDescent="0.2">
      <c r="A32" s="38" t="s">
        <v>30</v>
      </c>
      <c r="B32" s="39" t="s">
        <v>22</v>
      </c>
      <c r="C32" s="40"/>
      <c r="D32" s="28"/>
      <c r="E32" s="29"/>
      <c r="F32" s="30"/>
      <c r="G32" s="29"/>
      <c r="H32" s="30"/>
      <c r="I32" s="15">
        <v>3910.4</v>
      </c>
      <c r="K32" s="42"/>
    </row>
    <row r="33" spans="1:11" s="15" customFormat="1" ht="15" x14ac:dyDescent="0.2">
      <c r="A33" s="45" t="s">
        <v>31</v>
      </c>
      <c r="B33" s="46" t="s">
        <v>22</v>
      </c>
      <c r="C33" s="27"/>
      <c r="D33" s="28"/>
      <c r="E33" s="29"/>
      <c r="F33" s="30"/>
      <c r="G33" s="29"/>
      <c r="H33" s="30"/>
      <c r="I33" s="15">
        <v>3910.4</v>
      </c>
      <c r="K33" s="16"/>
    </row>
    <row r="34" spans="1:11" s="41" customFormat="1" ht="26.25" thickBot="1" x14ac:dyDescent="0.25">
      <c r="A34" s="47" t="s">
        <v>32</v>
      </c>
      <c r="B34" s="48" t="s">
        <v>33</v>
      </c>
      <c r="C34" s="40"/>
      <c r="D34" s="28"/>
      <c r="E34" s="29"/>
      <c r="F34" s="30"/>
      <c r="G34" s="29"/>
      <c r="H34" s="30"/>
      <c r="I34" s="15">
        <v>3910.4</v>
      </c>
      <c r="K34" s="42"/>
    </row>
    <row r="35" spans="1:11" s="51" customFormat="1" ht="15" x14ac:dyDescent="0.2">
      <c r="A35" s="49" t="s">
        <v>34</v>
      </c>
      <c r="B35" s="26" t="s">
        <v>35</v>
      </c>
      <c r="C35" s="27">
        <f>F35*12</f>
        <v>0</v>
      </c>
      <c r="D35" s="28">
        <f>G35*I35</f>
        <v>35193.599999999999</v>
      </c>
      <c r="E35" s="29">
        <f>H35*12</f>
        <v>9</v>
      </c>
      <c r="F35" s="50"/>
      <c r="G35" s="29">
        <f>H35*12</f>
        <v>9</v>
      </c>
      <c r="H35" s="30">
        <v>0.75</v>
      </c>
      <c r="I35" s="15">
        <v>3910.4</v>
      </c>
      <c r="J35" s="15">
        <v>1.07</v>
      </c>
      <c r="K35" s="16">
        <v>0.6</v>
      </c>
    </row>
    <row r="36" spans="1:11" s="15" customFormat="1" ht="15" x14ac:dyDescent="0.2">
      <c r="A36" s="49" t="s">
        <v>36</v>
      </c>
      <c r="B36" s="26" t="s">
        <v>37</v>
      </c>
      <c r="C36" s="27">
        <f>F36*12</f>
        <v>0</v>
      </c>
      <c r="D36" s="28">
        <f>G36*I36</f>
        <v>114965.75999999999</v>
      </c>
      <c r="E36" s="29">
        <f>H36*12</f>
        <v>29.4</v>
      </c>
      <c r="F36" s="50"/>
      <c r="G36" s="29">
        <f>H36*12</f>
        <v>29.4</v>
      </c>
      <c r="H36" s="30">
        <v>2.4500000000000002</v>
      </c>
      <c r="I36" s="15">
        <v>3910.4</v>
      </c>
      <c r="J36" s="15">
        <v>1.07</v>
      </c>
      <c r="K36" s="16">
        <v>1.94</v>
      </c>
    </row>
    <row r="37" spans="1:11" s="23" customFormat="1" ht="30" x14ac:dyDescent="0.2">
      <c r="A37" s="49" t="s">
        <v>38</v>
      </c>
      <c r="B37" s="26" t="s">
        <v>14</v>
      </c>
      <c r="C37" s="52"/>
      <c r="D37" s="28">
        <v>2042.21</v>
      </c>
      <c r="E37" s="53"/>
      <c r="F37" s="50"/>
      <c r="G37" s="29">
        <f>D37/I37</f>
        <v>0.52</v>
      </c>
      <c r="H37" s="30">
        <f>G37/12</f>
        <v>0.04</v>
      </c>
      <c r="I37" s="15">
        <v>3910.4</v>
      </c>
      <c r="J37" s="15">
        <v>1.07</v>
      </c>
      <c r="K37" s="16">
        <v>0.03</v>
      </c>
    </row>
    <row r="38" spans="1:11" s="23" customFormat="1" ht="30" x14ac:dyDescent="0.2">
      <c r="A38" s="49" t="s">
        <v>39</v>
      </c>
      <c r="B38" s="26" t="s">
        <v>14</v>
      </c>
      <c r="C38" s="52"/>
      <c r="D38" s="28">
        <v>2042.21</v>
      </c>
      <c r="E38" s="53"/>
      <c r="F38" s="50"/>
      <c r="G38" s="29">
        <f>D38/I38</f>
        <v>0.52</v>
      </c>
      <c r="H38" s="30">
        <f>G38/12</f>
        <v>0.04</v>
      </c>
      <c r="I38" s="15">
        <v>3910.4</v>
      </c>
      <c r="J38" s="15">
        <v>1.07</v>
      </c>
      <c r="K38" s="16">
        <v>0.03</v>
      </c>
    </row>
    <row r="39" spans="1:11" s="23" customFormat="1" ht="20.25" customHeight="1" x14ac:dyDescent="0.2">
      <c r="A39" s="49" t="s">
        <v>117</v>
      </c>
      <c r="B39" s="26" t="s">
        <v>14</v>
      </c>
      <c r="C39" s="52"/>
      <c r="D39" s="28">
        <v>12896.1</v>
      </c>
      <c r="E39" s="53"/>
      <c r="F39" s="50"/>
      <c r="G39" s="29">
        <f>D39/I39</f>
        <v>3.3</v>
      </c>
      <c r="H39" s="30">
        <f>G39/12</f>
        <v>0.28000000000000003</v>
      </c>
      <c r="I39" s="15">
        <v>3910.4</v>
      </c>
      <c r="J39" s="15">
        <v>1.07</v>
      </c>
      <c r="K39" s="16">
        <v>0.21</v>
      </c>
    </row>
    <row r="40" spans="1:11" s="23" customFormat="1" ht="30" hidden="1" x14ac:dyDescent="0.2">
      <c r="A40" s="49" t="s">
        <v>40</v>
      </c>
      <c r="B40" s="26" t="s">
        <v>29</v>
      </c>
      <c r="C40" s="52"/>
      <c r="D40" s="28">
        <f>G40*I40</f>
        <v>0</v>
      </c>
      <c r="E40" s="53"/>
      <c r="F40" s="50"/>
      <c r="G40" s="29">
        <f>H40*12</f>
        <v>0</v>
      </c>
      <c r="H40" s="30">
        <v>0</v>
      </c>
      <c r="I40" s="15">
        <v>3910.4</v>
      </c>
      <c r="J40" s="15">
        <v>1.07</v>
      </c>
      <c r="K40" s="16">
        <v>0</v>
      </c>
    </row>
    <row r="41" spans="1:11" s="23" customFormat="1" ht="30" hidden="1" x14ac:dyDescent="0.2">
      <c r="A41" s="49" t="s">
        <v>41</v>
      </c>
      <c r="B41" s="26" t="s">
        <v>29</v>
      </c>
      <c r="C41" s="52"/>
      <c r="D41" s="28">
        <f>G41*I41</f>
        <v>0</v>
      </c>
      <c r="E41" s="53"/>
      <c r="F41" s="50"/>
      <c r="G41" s="29">
        <f>H41*12</f>
        <v>0</v>
      </c>
      <c r="H41" s="30">
        <v>0</v>
      </c>
      <c r="I41" s="15">
        <v>3910.4</v>
      </c>
      <c r="J41" s="15">
        <v>1.07</v>
      </c>
      <c r="K41" s="16">
        <v>0</v>
      </c>
    </row>
    <row r="42" spans="1:11" s="23" customFormat="1" ht="30" hidden="1" x14ac:dyDescent="0.2">
      <c r="A42" s="49" t="s">
        <v>42</v>
      </c>
      <c r="B42" s="26" t="s">
        <v>29</v>
      </c>
      <c r="C42" s="52"/>
      <c r="D42" s="28">
        <f>G42*I42</f>
        <v>0</v>
      </c>
      <c r="E42" s="53"/>
      <c r="F42" s="50"/>
      <c r="G42" s="29">
        <f>H42*12</f>
        <v>0</v>
      </c>
      <c r="H42" s="30">
        <v>0</v>
      </c>
      <c r="I42" s="15">
        <v>3910.4</v>
      </c>
      <c r="J42" s="15">
        <v>1.07</v>
      </c>
      <c r="K42" s="16">
        <v>0</v>
      </c>
    </row>
    <row r="43" spans="1:11" s="23" customFormat="1" ht="30" hidden="1" customHeight="1" x14ac:dyDescent="0.2">
      <c r="A43" s="49"/>
      <c r="B43" s="26" t="s">
        <v>29</v>
      </c>
      <c r="C43" s="52"/>
      <c r="D43" s="28"/>
      <c r="E43" s="53"/>
      <c r="F43" s="50"/>
      <c r="G43" s="29">
        <f>D43/I43</f>
        <v>0</v>
      </c>
      <c r="H43" s="30">
        <f>G43/12</f>
        <v>0</v>
      </c>
      <c r="I43" s="15">
        <v>3910.4</v>
      </c>
      <c r="J43" s="15"/>
      <c r="K43" s="16"/>
    </row>
    <row r="44" spans="1:11" s="23" customFormat="1" ht="30" x14ac:dyDescent="0.2">
      <c r="A44" s="49" t="s">
        <v>43</v>
      </c>
      <c r="B44" s="26"/>
      <c r="C44" s="52">
        <f>F44*12</f>
        <v>0</v>
      </c>
      <c r="D44" s="28">
        <f>G44*I44</f>
        <v>9854.2099999999991</v>
      </c>
      <c r="E44" s="53">
        <f>H44*12</f>
        <v>2.52</v>
      </c>
      <c r="F44" s="50"/>
      <c r="G44" s="29">
        <f>H44*12</f>
        <v>2.52</v>
      </c>
      <c r="H44" s="30">
        <v>0.21</v>
      </c>
      <c r="I44" s="15">
        <v>3910.4</v>
      </c>
      <c r="J44" s="15">
        <v>1.07</v>
      </c>
      <c r="K44" s="16">
        <v>0.14000000000000001</v>
      </c>
    </row>
    <row r="45" spans="1:11" s="15" customFormat="1" ht="15" x14ac:dyDescent="0.2">
      <c r="A45" s="49" t="s">
        <v>44</v>
      </c>
      <c r="B45" s="26" t="s">
        <v>45</v>
      </c>
      <c r="C45" s="52">
        <f>F45*12</f>
        <v>0</v>
      </c>
      <c r="D45" s="28">
        <f>G45*I45</f>
        <v>2815.49</v>
      </c>
      <c r="E45" s="53">
        <f>H45*12</f>
        <v>0.72</v>
      </c>
      <c r="F45" s="50"/>
      <c r="G45" s="29">
        <f>H45*12</f>
        <v>0.72</v>
      </c>
      <c r="H45" s="30">
        <v>0.06</v>
      </c>
      <c r="I45" s="15">
        <v>3910.4</v>
      </c>
      <c r="J45" s="15">
        <v>1.07</v>
      </c>
      <c r="K45" s="16">
        <v>0.03</v>
      </c>
    </row>
    <row r="46" spans="1:11" s="15" customFormat="1" ht="15" x14ac:dyDescent="0.2">
      <c r="A46" s="49" t="s">
        <v>46</v>
      </c>
      <c r="B46" s="54" t="s">
        <v>47</v>
      </c>
      <c r="C46" s="55">
        <f>F46*12</f>
        <v>0</v>
      </c>
      <c r="D46" s="28">
        <f t="shared" ref="D46:D47" si="0">G46*I46</f>
        <v>1876.99</v>
      </c>
      <c r="E46" s="53">
        <f t="shared" ref="E46:E47" si="1">H46*12</f>
        <v>0.48</v>
      </c>
      <c r="F46" s="50"/>
      <c r="G46" s="29">
        <f t="shared" ref="G46:G47" si="2">H46*12</f>
        <v>0.48</v>
      </c>
      <c r="H46" s="30">
        <v>0.04</v>
      </c>
      <c r="I46" s="15">
        <v>3910.4</v>
      </c>
      <c r="J46" s="15">
        <v>1.07</v>
      </c>
      <c r="K46" s="16">
        <v>0.02</v>
      </c>
    </row>
    <row r="47" spans="1:11" s="51" customFormat="1" ht="30" x14ac:dyDescent="0.2">
      <c r="A47" s="49" t="s">
        <v>48</v>
      </c>
      <c r="B47" s="26" t="s">
        <v>49</v>
      </c>
      <c r="C47" s="52">
        <f>F47*12</f>
        <v>0</v>
      </c>
      <c r="D47" s="28">
        <f t="shared" si="0"/>
        <v>2346.2399999999998</v>
      </c>
      <c r="E47" s="53">
        <f t="shared" si="1"/>
        <v>0.6</v>
      </c>
      <c r="F47" s="50"/>
      <c r="G47" s="29">
        <f t="shared" si="2"/>
        <v>0.6</v>
      </c>
      <c r="H47" s="30">
        <v>0.05</v>
      </c>
      <c r="I47" s="15">
        <v>3910.4</v>
      </c>
      <c r="J47" s="15">
        <v>1.07</v>
      </c>
      <c r="K47" s="16">
        <v>0.03</v>
      </c>
    </row>
    <row r="48" spans="1:11" s="51" customFormat="1" ht="15" x14ac:dyDescent="0.2">
      <c r="A48" s="49" t="s">
        <v>50</v>
      </c>
      <c r="B48" s="26"/>
      <c r="C48" s="27"/>
      <c r="D48" s="29">
        <f>D50+D51+D52+D53+D54+D55+D56+D57+D58+D59+D60+D62+D63</f>
        <v>138630.65</v>
      </c>
      <c r="E48" s="29"/>
      <c r="F48" s="50"/>
      <c r="G48" s="29">
        <f>D48/I48</f>
        <v>35.450000000000003</v>
      </c>
      <c r="H48" s="30">
        <f>G48/12</f>
        <v>2.95</v>
      </c>
      <c r="I48" s="15">
        <v>3910.4</v>
      </c>
      <c r="J48" s="15">
        <v>1.07</v>
      </c>
      <c r="K48" s="16">
        <v>0.52</v>
      </c>
    </row>
    <row r="49" spans="1:12" s="23" customFormat="1" ht="15" hidden="1" x14ac:dyDescent="0.2">
      <c r="A49" s="58" t="s">
        <v>51</v>
      </c>
      <c r="B49" s="59" t="s">
        <v>52</v>
      </c>
      <c r="C49" s="60"/>
      <c r="D49" s="61">
        <f>G49*I49</f>
        <v>0</v>
      </c>
      <c r="E49" s="62"/>
      <c r="F49" s="63"/>
      <c r="G49" s="62">
        <f>H49*12</f>
        <v>0</v>
      </c>
      <c r="H49" s="63">
        <v>0</v>
      </c>
      <c r="I49" s="15">
        <v>3910.4</v>
      </c>
      <c r="J49" s="15">
        <v>1.07</v>
      </c>
      <c r="K49" s="16">
        <v>0</v>
      </c>
      <c r="L49" s="51"/>
    </row>
    <row r="50" spans="1:12" s="23" customFormat="1" ht="24.75" customHeight="1" x14ac:dyDescent="0.2">
      <c r="A50" s="58" t="s">
        <v>136</v>
      </c>
      <c r="B50" s="59" t="s">
        <v>52</v>
      </c>
      <c r="C50" s="60"/>
      <c r="D50" s="61">
        <v>622.74</v>
      </c>
      <c r="E50" s="62"/>
      <c r="F50" s="63"/>
      <c r="G50" s="62"/>
      <c r="H50" s="63"/>
      <c r="I50" s="15">
        <v>3910.4</v>
      </c>
      <c r="J50" s="15">
        <v>1.07</v>
      </c>
      <c r="K50" s="16">
        <v>0.01</v>
      </c>
      <c r="L50" s="51"/>
    </row>
    <row r="51" spans="1:12" s="23" customFormat="1" ht="18" customHeight="1" x14ac:dyDescent="0.2">
      <c r="A51" s="58" t="s">
        <v>53</v>
      </c>
      <c r="B51" s="59" t="s">
        <v>54</v>
      </c>
      <c r="C51" s="60">
        <f>F51*12</f>
        <v>0</v>
      </c>
      <c r="D51" s="61">
        <v>459.48</v>
      </c>
      <c r="E51" s="62">
        <f>H51*12</f>
        <v>0</v>
      </c>
      <c r="F51" s="63"/>
      <c r="G51" s="62"/>
      <c r="H51" s="63"/>
      <c r="I51" s="15">
        <v>3910.4</v>
      </c>
      <c r="J51" s="15">
        <v>1.07</v>
      </c>
      <c r="K51" s="16">
        <v>0.01</v>
      </c>
      <c r="L51" s="51"/>
    </row>
    <row r="52" spans="1:12" s="23" customFormat="1" ht="15" x14ac:dyDescent="0.2">
      <c r="A52" s="58" t="s">
        <v>118</v>
      </c>
      <c r="B52" s="67" t="s">
        <v>52</v>
      </c>
      <c r="C52" s="60"/>
      <c r="D52" s="61">
        <v>818.74</v>
      </c>
      <c r="E52" s="62"/>
      <c r="F52" s="63"/>
      <c r="G52" s="62"/>
      <c r="H52" s="63"/>
      <c r="I52" s="15"/>
      <c r="J52" s="15"/>
      <c r="K52" s="16"/>
      <c r="L52" s="51"/>
    </row>
    <row r="53" spans="1:12" s="23" customFormat="1" ht="15" x14ac:dyDescent="0.2">
      <c r="A53" s="58" t="s">
        <v>55</v>
      </c>
      <c r="B53" s="59" t="s">
        <v>52</v>
      </c>
      <c r="C53" s="60">
        <f>F53*12</f>
        <v>0</v>
      </c>
      <c r="D53" s="61">
        <v>875.61</v>
      </c>
      <c r="E53" s="62">
        <f>H53*12</f>
        <v>0</v>
      </c>
      <c r="F53" s="63"/>
      <c r="G53" s="62"/>
      <c r="H53" s="63"/>
      <c r="I53" s="15">
        <v>3910.4</v>
      </c>
      <c r="J53" s="15">
        <v>1.07</v>
      </c>
      <c r="K53" s="16">
        <v>0.01</v>
      </c>
      <c r="L53" s="51"/>
    </row>
    <row r="54" spans="1:12" s="23" customFormat="1" ht="15" x14ac:dyDescent="0.2">
      <c r="A54" s="58" t="s">
        <v>56</v>
      </c>
      <c r="B54" s="59" t="s">
        <v>52</v>
      </c>
      <c r="C54" s="60">
        <f>F54*12</f>
        <v>0</v>
      </c>
      <c r="D54" s="61">
        <v>3903.72</v>
      </c>
      <c r="E54" s="62">
        <f>H54*12</f>
        <v>0</v>
      </c>
      <c r="F54" s="63"/>
      <c r="G54" s="62"/>
      <c r="H54" s="63"/>
      <c r="I54" s="15">
        <v>3910.4</v>
      </c>
      <c r="J54" s="15">
        <v>1.07</v>
      </c>
      <c r="K54" s="16">
        <v>0.06</v>
      </c>
      <c r="L54" s="51"/>
    </row>
    <row r="55" spans="1:12" s="23" customFormat="1" ht="15" x14ac:dyDescent="0.2">
      <c r="A55" s="58" t="s">
        <v>57</v>
      </c>
      <c r="B55" s="59" t="s">
        <v>52</v>
      </c>
      <c r="C55" s="60">
        <f>F55*12</f>
        <v>0</v>
      </c>
      <c r="D55" s="61">
        <v>918.95</v>
      </c>
      <c r="E55" s="62">
        <f>H55*12</f>
        <v>0</v>
      </c>
      <c r="F55" s="63"/>
      <c r="G55" s="62"/>
      <c r="H55" s="63"/>
      <c r="I55" s="15">
        <v>3910.4</v>
      </c>
      <c r="J55" s="15">
        <v>1.07</v>
      </c>
      <c r="K55" s="16">
        <v>0.01</v>
      </c>
      <c r="L55" s="51"/>
    </row>
    <row r="56" spans="1:12" s="23" customFormat="1" ht="20.25" customHeight="1" x14ac:dyDescent="0.2">
      <c r="A56" s="58" t="s">
        <v>58</v>
      </c>
      <c r="B56" s="59" t="s">
        <v>52</v>
      </c>
      <c r="C56" s="60"/>
      <c r="D56" s="61">
        <v>437.79</v>
      </c>
      <c r="E56" s="62"/>
      <c r="F56" s="63"/>
      <c r="G56" s="62"/>
      <c r="H56" s="63"/>
      <c r="I56" s="15">
        <v>3910.4</v>
      </c>
      <c r="J56" s="15">
        <v>1.07</v>
      </c>
      <c r="K56" s="16">
        <v>0.01</v>
      </c>
      <c r="L56" s="51"/>
    </row>
    <row r="57" spans="1:12" s="23" customFormat="1" ht="15" x14ac:dyDescent="0.2">
      <c r="A57" s="58" t="s">
        <v>59</v>
      </c>
      <c r="B57" s="59" t="s">
        <v>54</v>
      </c>
      <c r="C57" s="60"/>
      <c r="D57" s="61">
        <v>1751.23</v>
      </c>
      <c r="E57" s="62"/>
      <c r="F57" s="63"/>
      <c r="G57" s="62"/>
      <c r="H57" s="63"/>
      <c r="I57" s="15">
        <v>3910.4</v>
      </c>
      <c r="J57" s="15">
        <v>1.07</v>
      </c>
      <c r="K57" s="16">
        <v>0.03</v>
      </c>
      <c r="L57" s="51"/>
    </row>
    <row r="58" spans="1:12" s="23" customFormat="1" ht="25.5" x14ac:dyDescent="0.2">
      <c r="A58" s="58" t="s">
        <v>60</v>
      </c>
      <c r="B58" s="59" t="s">
        <v>52</v>
      </c>
      <c r="C58" s="60">
        <f>F58*12</f>
        <v>0</v>
      </c>
      <c r="D58" s="62">
        <v>3123</v>
      </c>
      <c r="E58" s="62">
        <f>H58*12</f>
        <v>0</v>
      </c>
      <c r="F58" s="63"/>
      <c r="G58" s="62"/>
      <c r="H58" s="63"/>
      <c r="I58" s="15">
        <v>3910.4</v>
      </c>
      <c r="J58" s="15">
        <v>1.07</v>
      </c>
      <c r="K58" s="16">
        <v>0.05</v>
      </c>
      <c r="L58" s="51"/>
    </row>
    <row r="59" spans="1:12" s="23" customFormat="1" ht="25.5" x14ac:dyDescent="0.2">
      <c r="A59" s="58" t="s">
        <v>137</v>
      </c>
      <c r="B59" s="59" t="s">
        <v>52</v>
      </c>
      <c r="C59" s="60"/>
      <c r="D59" s="62">
        <v>3488.61</v>
      </c>
      <c r="E59" s="62"/>
      <c r="F59" s="63"/>
      <c r="G59" s="62"/>
      <c r="H59" s="63"/>
      <c r="I59" s="15">
        <v>3910.4</v>
      </c>
      <c r="J59" s="15">
        <v>1.07</v>
      </c>
      <c r="K59" s="16">
        <v>0.01</v>
      </c>
      <c r="L59" s="51"/>
    </row>
    <row r="60" spans="1:12" s="23" customFormat="1" ht="28.5" x14ac:dyDescent="0.2">
      <c r="A60" s="146" t="s">
        <v>124</v>
      </c>
      <c r="B60" s="150" t="s">
        <v>29</v>
      </c>
      <c r="C60" s="144"/>
      <c r="D60" s="77">
        <v>89821.24</v>
      </c>
      <c r="E60" s="65"/>
      <c r="F60" s="63"/>
      <c r="G60" s="62"/>
      <c r="H60" s="63"/>
      <c r="I60" s="15">
        <v>3910.4</v>
      </c>
      <c r="J60" s="15">
        <v>1.07</v>
      </c>
      <c r="K60" s="16">
        <v>0</v>
      </c>
      <c r="L60" s="51"/>
    </row>
    <row r="61" spans="1:12" s="23" customFormat="1" ht="15" hidden="1" x14ac:dyDescent="0.2">
      <c r="A61" s="146" t="s">
        <v>125</v>
      </c>
      <c r="B61" s="150"/>
      <c r="C61" s="144"/>
      <c r="D61" s="77">
        <v>29898.66</v>
      </c>
      <c r="E61" s="62"/>
      <c r="F61" s="63"/>
      <c r="G61" s="62">
        <f>H61*12</f>
        <v>0</v>
      </c>
      <c r="H61" s="63"/>
      <c r="I61" s="15">
        <v>3910.4</v>
      </c>
      <c r="J61" s="15">
        <v>1.07</v>
      </c>
      <c r="K61" s="16">
        <v>0.01</v>
      </c>
      <c r="L61" s="51"/>
    </row>
    <row r="62" spans="1:12" s="23" customFormat="1" ht="25.5" x14ac:dyDescent="0.2">
      <c r="A62" s="146" t="s">
        <v>125</v>
      </c>
      <c r="B62" s="150" t="s">
        <v>29</v>
      </c>
      <c r="C62" s="144"/>
      <c r="D62" s="77">
        <v>29898.66</v>
      </c>
      <c r="E62" s="65"/>
      <c r="F62" s="63"/>
      <c r="G62" s="65"/>
      <c r="H62" s="134"/>
      <c r="I62" s="15">
        <v>3910.4</v>
      </c>
      <c r="J62" s="15"/>
      <c r="K62" s="16"/>
      <c r="L62" s="51"/>
    </row>
    <row r="63" spans="1:12" s="23" customFormat="1" ht="25.5" x14ac:dyDescent="0.2">
      <c r="A63" s="151" t="s">
        <v>126</v>
      </c>
      <c r="B63" s="150" t="s">
        <v>29</v>
      </c>
      <c r="C63" s="144"/>
      <c r="D63" s="77">
        <v>2510.88</v>
      </c>
      <c r="E63" s="65"/>
      <c r="F63" s="63"/>
      <c r="G63" s="65"/>
      <c r="H63" s="134"/>
      <c r="I63" s="15"/>
      <c r="J63" s="15"/>
      <c r="K63" s="16"/>
      <c r="L63" s="51"/>
    </row>
    <row r="64" spans="1:12" s="51" customFormat="1" ht="30" x14ac:dyDescent="0.2">
      <c r="A64" s="49" t="s">
        <v>61</v>
      </c>
      <c r="B64" s="26"/>
      <c r="C64" s="27"/>
      <c r="D64" s="29">
        <f>D65+D66+D67+D68+D72+D73</f>
        <v>26399.59</v>
      </c>
      <c r="E64" s="29"/>
      <c r="F64" s="50"/>
      <c r="G64" s="29">
        <f>D64/I64</f>
        <v>6.75</v>
      </c>
      <c r="H64" s="30">
        <f>G64/12</f>
        <v>0.56000000000000005</v>
      </c>
      <c r="I64" s="15">
        <v>3910.4</v>
      </c>
      <c r="J64" s="15">
        <v>1.07</v>
      </c>
      <c r="K64" s="16">
        <v>0.75</v>
      </c>
    </row>
    <row r="65" spans="1:12" s="23" customFormat="1" ht="15" x14ac:dyDescent="0.2">
      <c r="A65" s="58" t="s">
        <v>62</v>
      </c>
      <c r="B65" s="59" t="s">
        <v>63</v>
      </c>
      <c r="C65" s="60"/>
      <c r="D65" s="61">
        <v>2626.83</v>
      </c>
      <c r="E65" s="62"/>
      <c r="F65" s="63"/>
      <c r="G65" s="62"/>
      <c r="H65" s="63"/>
      <c r="I65" s="15">
        <v>3910.4</v>
      </c>
      <c r="J65" s="15">
        <v>1.07</v>
      </c>
      <c r="K65" s="16">
        <v>0.04</v>
      </c>
      <c r="L65" s="51"/>
    </row>
    <row r="66" spans="1:12" s="23" customFormat="1" ht="25.5" x14ac:dyDescent="0.2">
      <c r="A66" s="58" t="s">
        <v>64</v>
      </c>
      <c r="B66" s="59" t="s">
        <v>65</v>
      </c>
      <c r="C66" s="60"/>
      <c r="D66" s="61">
        <v>1751.23</v>
      </c>
      <c r="E66" s="62"/>
      <c r="F66" s="63"/>
      <c r="G66" s="62"/>
      <c r="H66" s="63"/>
      <c r="I66" s="15">
        <v>3910.4</v>
      </c>
      <c r="J66" s="15">
        <v>1.07</v>
      </c>
      <c r="K66" s="16">
        <v>0.03</v>
      </c>
      <c r="L66" s="51"/>
    </row>
    <row r="67" spans="1:12" s="23" customFormat="1" ht="18.75" customHeight="1" x14ac:dyDescent="0.2">
      <c r="A67" s="58" t="s">
        <v>66</v>
      </c>
      <c r="B67" s="59" t="s">
        <v>67</v>
      </c>
      <c r="C67" s="60"/>
      <c r="D67" s="61">
        <v>1837.85</v>
      </c>
      <c r="E67" s="62"/>
      <c r="F67" s="63"/>
      <c r="G67" s="62"/>
      <c r="H67" s="63"/>
      <c r="I67" s="15">
        <v>3910.4</v>
      </c>
      <c r="J67" s="15">
        <v>1.07</v>
      </c>
      <c r="K67" s="16">
        <v>0.03</v>
      </c>
      <c r="L67" s="51"/>
    </row>
    <row r="68" spans="1:12" s="23" customFormat="1" ht="25.5" x14ac:dyDescent="0.2">
      <c r="A68" s="58" t="s">
        <v>68</v>
      </c>
      <c r="B68" s="59" t="s">
        <v>69</v>
      </c>
      <c r="C68" s="60"/>
      <c r="D68" s="61">
        <v>1751.2</v>
      </c>
      <c r="E68" s="62"/>
      <c r="F68" s="63"/>
      <c r="G68" s="62"/>
      <c r="H68" s="63"/>
      <c r="I68" s="15">
        <v>3910.4</v>
      </c>
      <c r="J68" s="15">
        <v>1.07</v>
      </c>
      <c r="K68" s="16">
        <v>0.03</v>
      </c>
      <c r="L68" s="51"/>
    </row>
    <row r="69" spans="1:12" s="23" customFormat="1" ht="15" hidden="1" x14ac:dyDescent="0.2">
      <c r="A69" s="58" t="s">
        <v>70</v>
      </c>
      <c r="B69" s="59" t="s">
        <v>67</v>
      </c>
      <c r="C69" s="60"/>
      <c r="D69" s="61">
        <f t="shared" ref="D69:D71" si="3">G69*I69</f>
        <v>0</v>
      </c>
      <c r="E69" s="62"/>
      <c r="F69" s="63"/>
      <c r="G69" s="62"/>
      <c r="H69" s="63"/>
      <c r="I69" s="15">
        <v>3910.4</v>
      </c>
      <c r="J69" s="15">
        <v>1.07</v>
      </c>
      <c r="K69" s="16">
        <v>0</v>
      </c>
      <c r="L69" s="51"/>
    </row>
    <row r="70" spans="1:12" s="23" customFormat="1" ht="15" hidden="1" x14ac:dyDescent="0.2">
      <c r="A70" s="58" t="s">
        <v>71</v>
      </c>
      <c r="B70" s="59" t="s">
        <v>52</v>
      </c>
      <c r="C70" s="60"/>
      <c r="D70" s="61">
        <f t="shared" si="3"/>
        <v>0</v>
      </c>
      <c r="E70" s="62"/>
      <c r="F70" s="63"/>
      <c r="G70" s="62"/>
      <c r="H70" s="63"/>
      <c r="I70" s="15">
        <v>3910.4</v>
      </c>
      <c r="J70" s="15">
        <v>1.07</v>
      </c>
      <c r="K70" s="16">
        <v>0</v>
      </c>
      <c r="L70" s="51"/>
    </row>
    <row r="71" spans="1:12" s="23" customFormat="1" ht="25.5" hidden="1" x14ac:dyDescent="0.2">
      <c r="A71" s="58" t="s">
        <v>72</v>
      </c>
      <c r="B71" s="59" t="s">
        <v>52</v>
      </c>
      <c r="C71" s="60"/>
      <c r="D71" s="61">
        <f t="shared" si="3"/>
        <v>0</v>
      </c>
      <c r="E71" s="62"/>
      <c r="F71" s="63"/>
      <c r="G71" s="62"/>
      <c r="H71" s="63"/>
      <c r="I71" s="15">
        <v>3910.4</v>
      </c>
      <c r="J71" s="15">
        <v>1.07</v>
      </c>
      <c r="K71" s="16">
        <v>0</v>
      </c>
      <c r="L71" s="51"/>
    </row>
    <row r="72" spans="1:12" s="23" customFormat="1" ht="25.5" x14ac:dyDescent="0.2">
      <c r="A72" s="58" t="s">
        <v>73</v>
      </c>
      <c r="B72" s="59" t="s">
        <v>29</v>
      </c>
      <c r="C72" s="60"/>
      <c r="D72" s="61">
        <v>12204</v>
      </c>
      <c r="E72" s="62"/>
      <c r="F72" s="63"/>
      <c r="G72" s="62"/>
      <c r="H72" s="63"/>
      <c r="I72" s="15">
        <v>3910.4</v>
      </c>
      <c r="J72" s="15">
        <v>1.07</v>
      </c>
      <c r="K72" s="16">
        <v>0.2</v>
      </c>
      <c r="L72" s="51"/>
    </row>
    <row r="73" spans="1:12" s="23" customFormat="1" ht="21" customHeight="1" x14ac:dyDescent="0.2">
      <c r="A73" s="66" t="s">
        <v>74</v>
      </c>
      <c r="B73" s="59" t="s">
        <v>14</v>
      </c>
      <c r="C73" s="60"/>
      <c r="D73" s="62">
        <v>6228.48</v>
      </c>
      <c r="E73" s="65"/>
      <c r="F73" s="63"/>
      <c r="G73" s="62"/>
      <c r="H73" s="63"/>
      <c r="I73" s="15">
        <v>3910.4</v>
      </c>
      <c r="J73" s="15">
        <v>1.07</v>
      </c>
      <c r="K73" s="16">
        <v>0.11</v>
      </c>
      <c r="L73" s="51"/>
    </row>
    <row r="74" spans="1:12" s="23" customFormat="1" ht="30" x14ac:dyDescent="0.2">
      <c r="A74" s="49" t="s">
        <v>75</v>
      </c>
      <c r="B74" s="137"/>
      <c r="C74" s="64"/>
      <c r="D74" s="29">
        <v>0</v>
      </c>
      <c r="E74" s="62"/>
      <c r="F74" s="63"/>
      <c r="G74" s="29">
        <f>D74/I74</f>
        <v>0</v>
      </c>
      <c r="H74" s="30">
        <f>G74/12</f>
        <v>0</v>
      </c>
      <c r="I74" s="15">
        <v>3910.4</v>
      </c>
      <c r="J74" s="15">
        <v>1.07</v>
      </c>
      <c r="K74" s="16">
        <v>0.06</v>
      </c>
      <c r="L74" s="51"/>
    </row>
    <row r="75" spans="1:12" s="23" customFormat="1" ht="15" x14ac:dyDescent="0.2">
      <c r="A75" s="25" t="s">
        <v>76</v>
      </c>
      <c r="B75" s="137"/>
      <c r="C75" s="64"/>
      <c r="D75" s="29">
        <f>D77+D78</f>
        <v>12916</v>
      </c>
      <c r="E75" s="65"/>
      <c r="F75" s="134"/>
      <c r="G75" s="29">
        <f>D75/I75</f>
        <v>3.3</v>
      </c>
      <c r="H75" s="30">
        <f>G75/12</f>
        <v>0.28000000000000003</v>
      </c>
      <c r="I75" s="15">
        <v>3910.4</v>
      </c>
      <c r="J75" s="15">
        <v>1.07</v>
      </c>
      <c r="K75" s="16">
        <v>0.21</v>
      </c>
      <c r="L75" s="51"/>
    </row>
    <row r="76" spans="1:12" s="23" customFormat="1" ht="15" hidden="1" x14ac:dyDescent="0.2">
      <c r="A76" s="58" t="s">
        <v>77</v>
      </c>
      <c r="B76" s="59" t="s">
        <v>14</v>
      </c>
      <c r="C76" s="60"/>
      <c r="D76" s="61">
        <f t="shared" ref="D76:D83" si="4">G76*I76</f>
        <v>0</v>
      </c>
      <c r="E76" s="62"/>
      <c r="F76" s="63"/>
      <c r="G76" s="62">
        <f>H76*12</f>
        <v>0</v>
      </c>
      <c r="H76" s="63">
        <v>0</v>
      </c>
      <c r="I76" s="15">
        <v>3910.4</v>
      </c>
      <c r="J76" s="15">
        <v>1.07</v>
      </c>
      <c r="K76" s="16">
        <v>0</v>
      </c>
      <c r="L76" s="51"/>
    </row>
    <row r="77" spans="1:12" s="23" customFormat="1" ht="15" x14ac:dyDescent="0.2">
      <c r="A77" s="58" t="s">
        <v>78</v>
      </c>
      <c r="B77" s="59" t="s">
        <v>52</v>
      </c>
      <c r="C77" s="60"/>
      <c r="D77" s="61">
        <v>12000.72</v>
      </c>
      <c r="E77" s="62"/>
      <c r="F77" s="63"/>
      <c r="G77" s="62"/>
      <c r="H77" s="63"/>
      <c r="I77" s="15">
        <v>3910.4</v>
      </c>
      <c r="J77" s="15">
        <v>1.07</v>
      </c>
      <c r="K77" s="16">
        <v>0.2</v>
      </c>
      <c r="L77" s="51"/>
    </row>
    <row r="78" spans="1:12" s="23" customFormat="1" ht="15" x14ac:dyDescent="0.2">
      <c r="A78" s="58" t="s">
        <v>79</v>
      </c>
      <c r="B78" s="59" t="s">
        <v>52</v>
      </c>
      <c r="C78" s="60"/>
      <c r="D78" s="61">
        <v>915.28</v>
      </c>
      <c r="E78" s="62"/>
      <c r="F78" s="63"/>
      <c r="G78" s="62"/>
      <c r="H78" s="63"/>
      <c r="I78" s="15">
        <v>3910.4</v>
      </c>
      <c r="J78" s="15">
        <v>1.07</v>
      </c>
      <c r="K78" s="16">
        <v>0.01</v>
      </c>
      <c r="L78" s="51"/>
    </row>
    <row r="79" spans="1:12" s="23" customFormat="1" ht="27.75" hidden="1" customHeight="1" x14ac:dyDescent="0.2">
      <c r="A79" s="66" t="s">
        <v>80</v>
      </c>
      <c r="B79" s="59" t="s">
        <v>29</v>
      </c>
      <c r="C79" s="60"/>
      <c r="D79" s="61">
        <f t="shared" si="4"/>
        <v>0</v>
      </c>
      <c r="E79" s="62"/>
      <c r="F79" s="63"/>
      <c r="G79" s="62"/>
      <c r="H79" s="63"/>
      <c r="I79" s="15">
        <v>3910.4</v>
      </c>
      <c r="J79" s="15">
        <v>1.07</v>
      </c>
      <c r="K79" s="16">
        <v>0</v>
      </c>
      <c r="L79" s="51"/>
    </row>
    <row r="80" spans="1:12" s="23" customFormat="1" ht="25.5" hidden="1" x14ac:dyDescent="0.2">
      <c r="A80" s="66" t="s">
        <v>81</v>
      </c>
      <c r="B80" s="59" t="s">
        <v>29</v>
      </c>
      <c r="C80" s="60"/>
      <c r="D80" s="61">
        <f t="shared" si="4"/>
        <v>0</v>
      </c>
      <c r="E80" s="62"/>
      <c r="F80" s="63"/>
      <c r="G80" s="62"/>
      <c r="H80" s="63"/>
      <c r="I80" s="15">
        <v>3910.4</v>
      </c>
      <c r="J80" s="15">
        <v>1.07</v>
      </c>
      <c r="K80" s="16">
        <v>0</v>
      </c>
      <c r="L80" s="51"/>
    </row>
    <row r="81" spans="1:12" s="23" customFormat="1" ht="25.5" hidden="1" x14ac:dyDescent="0.2">
      <c r="A81" s="66" t="s">
        <v>82</v>
      </c>
      <c r="B81" s="59" t="s">
        <v>29</v>
      </c>
      <c r="C81" s="60"/>
      <c r="D81" s="61">
        <f t="shared" si="4"/>
        <v>0</v>
      </c>
      <c r="E81" s="62"/>
      <c r="F81" s="63"/>
      <c r="G81" s="62"/>
      <c r="H81" s="63"/>
      <c r="I81" s="15">
        <v>3910.4</v>
      </c>
      <c r="J81" s="15">
        <v>1.07</v>
      </c>
      <c r="K81" s="16">
        <v>0</v>
      </c>
      <c r="L81" s="51"/>
    </row>
    <row r="82" spans="1:12" s="23" customFormat="1" ht="25.5" hidden="1" x14ac:dyDescent="0.2">
      <c r="A82" s="66" t="s">
        <v>83</v>
      </c>
      <c r="B82" s="59" t="s">
        <v>29</v>
      </c>
      <c r="C82" s="60"/>
      <c r="D82" s="61">
        <f t="shared" si="4"/>
        <v>0</v>
      </c>
      <c r="E82" s="62"/>
      <c r="F82" s="63"/>
      <c r="G82" s="62"/>
      <c r="H82" s="63"/>
      <c r="I82" s="15">
        <v>3910.4</v>
      </c>
      <c r="J82" s="15">
        <v>1.07</v>
      </c>
      <c r="K82" s="16">
        <v>0</v>
      </c>
      <c r="L82" s="51"/>
    </row>
    <row r="83" spans="1:12" s="23" customFormat="1" ht="25.5" hidden="1" x14ac:dyDescent="0.2">
      <c r="A83" s="66" t="s">
        <v>84</v>
      </c>
      <c r="B83" s="59" t="s">
        <v>29</v>
      </c>
      <c r="C83" s="60"/>
      <c r="D83" s="61">
        <f t="shared" si="4"/>
        <v>0</v>
      </c>
      <c r="E83" s="62"/>
      <c r="F83" s="63"/>
      <c r="G83" s="62"/>
      <c r="H83" s="63"/>
      <c r="I83" s="15">
        <v>3910.4</v>
      </c>
      <c r="J83" s="15">
        <v>1.07</v>
      </c>
      <c r="K83" s="16">
        <v>0</v>
      </c>
      <c r="L83" s="51"/>
    </row>
    <row r="84" spans="1:12" s="23" customFormat="1" ht="15" hidden="1" x14ac:dyDescent="0.2">
      <c r="A84" s="49"/>
      <c r="B84" s="59"/>
      <c r="C84" s="60"/>
      <c r="D84" s="29"/>
      <c r="E84" s="62"/>
      <c r="F84" s="63"/>
      <c r="G84" s="29"/>
      <c r="H84" s="30"/>
      <c r="I84" s="15">
        <v>3910.4</v>
      </c>
      <c r="J84" s="15"/>
      <c r="K84" s="16"/>
      <c r="L84" s="51"/>
    </row>
    <row r="85" spans="1:12" s="23" customFormat="1" ht="15" hidden="1" x14ac:dyDescent="0.2">
      <c r="A85" s="58"/>
      <c r="B85" s="59"/>
      <c r="C85" s="60"/>
      <c r="D85" s="61"/>
      <c r="E85" s="62"/>
      <c r="F85" s="63"/>
      <c r="G85" s="62"/>
      <c r="H85" s="63"/>
      <c r="I85" s="15">
        <v>3910.4</v>
      </c>
      <c r="J85" s="15"/>
      <c r="K85" s="16"/>
      <c r="L85" s="51"/>
    </row>
    <row r="86" spans="1:12" s="23" customFormat="1" ht="15" hidden="1" x14ac:dyDescent="0.2">
      <c r="A86" s="58"/>
      <c r="B86" s="59"/>
      <c r="C86" s="60"/>
      <c r="D86" s="61"/>
      <c r="E86" s="62"/>
      <c r="F86" s="63"/>
      <c r="G86" s="62"/>
      <c r="H86" s="63"/>
      <c r="I86" s="15">
        <v>3910.4</v>
      </c>
      <c r="J86" s="15"/>
      <c r="K86" s="16"/>
      <c r="L86" s="51"/>
    </row>
    <row r="87" spans="1:12" s="23" customFormat="1" ht="15" hidden="1" x14ac:dyDescent="0.2">
      <c r="A87" s="58"/>
      <c r="B87" s="59"/>
      <c r="C87" s="60"/>
      <c r="D87" s="61"/>
      <c r="E87" s="62"/>
      <c r="F87" s="63"/>
      <c r="G87" s="62"/>
      <c r="H87" s="63"/>
      <c r="I87" s="15">
        <v>3910.4</v>
      </c>
      <c r="J87" s="15"/>
      <c r="K87" s="16"/>
      <c r="L87" s="51"/>
    </row>
    <row r="88" spans="1:12" s="23" customFormat="1" ht="15" hidden="1" x14ac:dyDescent="0.2">
      <c r="A88" s="58" t="s">
        <v>85</v>
      </c>
      <c r="B88" s="68" t="s">
        <v>86</v>
      </c>
      <c r="C88" s="64"/>
      <c r="D88" s="69"/>
      <c r="E88" s="65"/>
      <c r="F88" s="63"/>
      <c r="G88" s="65"/>
      <c r="H88" s="134"/>
      <c r="I88" s="15">
        <v>3910.4</v>
      </c>
      <c r="J88" s="15"/>
      <c r="K88" s="16"/>
      <c r="L88" s="51"/>
    </row>
    <row r="89" spans="1:12" s="15" customFormat="1" ht="15" x14ac:dyDescent="0.2">
      <c r="A89" s="49" t="s">
        <v>88</v>
      </c>
      <c r="B89" s="26"/>
      <c r="C89" s="27"/>
      <c r="D89" s="29">
        <f>D90+D92</f>
        <v>35875.9</v>
      </c>
      <c r="E89" s="29"/>
      <c r="F89" s="50"/>
      <c r="G89" s="29">
        <f>D89/I89</f>
        <v>9.17</v>
      </c>
      <c r="H89" s="30">
        <f>G89/12+0.01</f>
        <v>0.77</v>
      </c>
      <c r="I89" s="15">
        <v>3910.4</v>
      </c>
      <c r="J89" s="15">
        <v>1.07</v>
      </c>
      <c r="K89" s="16">
        <v>0.03</v>
      </c>
      <c r="L89" s="51"/>
    </row>
    <row r="90" spans="1:12" s="23" customFormat="1" ht="15" x14ac:dyDescent="0.2">
      <c r="A90" s="58" t="s">
        <v>89</v>
      </c>
      <c r="B90" s="68" t="s">
        <v>54</v>
      </c>
      <c r="C90" s="60"/>
      <c r="D90" s="61">
        <v>20251.2</v>
      </c>
      <c r="E90" s="62"/>
      <c r="F90" s="63"/>
      <c r="G90" s="62"/>
      <c r="H90" s="63"/>
      <c r="I90" s="15">
        <v>3910.4</v>
      </c>
      <c r="J90" s="15">
        <v>1.07</v>
      </c>
      <c r="K90" s="16">
        <v>0.03</v>
      </c>
      <c r="L90" s="51"/>
    </row>
    <row r="91" spans="1:12" s="23" customFormat="1" ht="15" hidden="1" x14ac:dyDescent="0.2">
      <c r="A91" s="58"/>
      <c r="B91" s="59"/>
      <c r="C91" s="60"/>
      <c r="D91" s="61"/>
      <c r="E91" s="62"/>
      <c r="F91" s="63"/>
      <c r="G91" s="62"/>
      <c r="H91" s="63"/>
      <c r="I91" s="15">
        <v>3910.4</v>
      </c>
      <c r="J91" s="15"/>
      <c r="K91" s="16"/>
      <c r="L91" s="51"/>
    </row>
    <row r="92" spans="1:12" s="23" customFormat="1" ht="15" x14ac:dyDescent="0.2">
      <c r="A92" s="66" t="s">
        <v>115</v>
      </c>
      <c r="B92" s="121" t="s">
        <v>87</v>
      </c>
      <c r="C92" s="64"/>
      <c r="D92" s="69">
        <v>15624.7</v>
      </c>
      <c r="E92" s="65"/>
      <c r="F92" s="63"/>
      <c r="G92" s="65"/>
      <c r="H92" s="134"/>
      <c r="I92" s="15">
        <v>3910.4</v>
      </c>
      <c r="J92" s="15"/>
      <c r="K92" s="16"/>
      <c r="L92" s="51"/>
    </row>
    <row r="93" spans="1:12" s="23" customFormat="1" ht="15" x14ac:dyDescent="0.2">
      <c r="A93" s="49" t="s">
        <v>90</v>
      </c>
      <c r="B93" s="59"/>
      <c r="C93" s="64"/>
      <c r="D93" s="28">
        <f>D94+D95</f>
        <v>1098.1600000000001</v>
      </c>
      <c r="E93" s="29"/>
      <c r="F93" s="50"/>
      <c r="G93" s="29">
        <f>D93/I93</f>
        <v>0.28000000000000003</v>
      </c>
      <c r="H93" s="30">
        <f>G93/12</f>
        <v>0.02</v>
      </c>
      <c r="I93" s="15">
        <v>3910.4</v>
      </c>
      <c r="J93" s="15"/>
      <c r="K93" s="16"/>
      <c r="L93" s="51"/>
    </row>
    <row r="94" spans="1:12" s="23" customFormat="1" ht="15" x14ac:dyDescent="0.2">
      <c r="A94" s="58" t="s">
        <v>91</v>
      </c>
      <c r="B94" s="68" t="s">
        <v>52</v>
      </c>
      <c r="C94" s="64"/>
      <c r="D94" s="69">
        <v>1098.1600000000001</v>
      </c>
      <c r="E94" s="65"/>
      <c r="F94" s="63"/>
      <c r="G94" s="65"/>
      <c r="H94" s="134"/>
      <c r="I94" s="15">
        <v>3910.4</v>
      </c>
      <c r="J94" s="15"/>
      <c r="K94" s="16"/>
      <c r="L94" s="51"/>
    </row>
    <row r="95" spans="1:12" s="23" customFormat="1" ht="15" hidden="1" x14ac:dyDescent="0.2">
      <c r="A95" s="58" t="s">
        <v>92</v>
      </c>
      <c r="B95" s="68" t="s">
        <v>52</v>
      </c>
      <c r="C95" s="64"/>
      <c r="D95" s="69"/>
      <c r="E95" s="65"/>
      <c r="F95" s="63"/>
      <c r="G95" s="65"/>
      <c r="H95" s="134"/>
      <c r="I95" s="15">
        <v>3910.4</v>
      </c>
      <c r="J95" s="15"/>
      <c r="K95" s="16"/>
      <c r="L95" s="51"/>
    </row>
    <row r="96" spans="1:12" s="15" customFormat="1" ht="15" x14ac:dyDescent="0.2">
      <c r="A96" s="49" t="s">
        <v>93</v>
      </c>
      <c r="B96" s="26"/>
      <c r="C96" s="27"/>
      <c r="D96" s="29">
        <f>D97+D98+D99+D102</f>
        <v>27640.880000000001</v>
      </c>
      <c r="E96" s="29"/>
      <c r="F96" s="50"/>
      <c r="G96" s="29">
        <f>D96/I96</f>
        <v>7.07</v>
      </c>
      <c r="H96" s="30">
        <f>G96/12</f>
        <v>0.59</v>
      </c>
      <c r="I96" s="15">
        <v>3910.4</v>
      </c>
      <c r="J96" s="15">
        <v>1.07</v>
      </c>
      <c r="K96" s="16">
        <v>0.47</v>
      </c>
      <c r="L96" s="51"/>
    </row>
    <row r="97" spans="1:12" s="23" customFormat="1" ht="15" x14ac:dyDescent="0.2">
      <c r="A97" s="58" t="s">
        <v>120</v>
      </c>
      <c r="B97" s="59" t="s">
        <v>63</v>
      </c>
      <c r="C97" s="60"/>
      <c r="D97" s="61">
        <v>4881.3599999999997</v>
      </c>
      <c r="E97" s="62"/>
      <c r="F97" s="63"/>
      <c r="G97" s="62"/>
      <c r="H97" s="63"/>
      <c r="I97" s="15">
        <v>3910.4</v>
      </c>
      <c r="J97" s="15">
        <v>1.07</v>
      </c>
      <c r="K97" s="16">
        <v>0.09</v>
      </c>
      <c r="L97" s="51"/>
    </row>
    <row r="98" spans="1:12" s="23" customFormat="1" ht="15" x14ac:dyDescent="0.2">
      <c r="A98" s="58" t="s">
        <v>94</v>
      </c>
      <c r="B98" s="68" t="s">
        <v>63</v>
      </c>
      <c r="C98" s="60"/>
      <c r="D98" s="61">
        <v>17573.759999999998</v>
      </c>
      <c r="E98" s="62"/>
      <c r="F98" s="63"/>
      <c r="G98" s="62"/>
      <c r="H98" s="63"/>
      <c r="I98" s="15">
        <v>3910.4</v>
      </c>
      <c r="J98" s="15"/>
      <c r="K98" s="16"/>
      <c r="L98" s="51"/>
    </row>
    <row r="99" spans="1:12" s="23" customFormat="1" ht="15" x14ac:dyDescent="0.2">
      <c r="A99" s="58" t="s">
        <v>95</v>
      </c>
      <c r="B99" s="68" t="s">
        <v>116</v>
      </c>
      <c r="C99" s="60"/>
      <c r="D99" s="61">
        <v>2440.8000000000002</v>
      </c>
      <c r="E99" s="62"/>
      <c r="F99" s="63"/>
      <c r="G99" s="62"/>
      <c r="H99" s="63"/>
      <c r="I99" s="15">
        <v>3910.4</v>
      </c>
      <c r="J99" s="15">
        <v>1.07</v>
      </c>
      <c r="K99" s="16">
        <v>0.04</v>
      </c>
      <c r="L99" s="51"/>
    </row>
    <row r="100" spans="1:12" s="23" customFormat="1" ht="25.5" hidden="1" customHeight="1" x14ac:dyDescent="0.2">
      <c r="A100" s="58"/>
      <c r="B100" s="68"/>
      <c r="C100" s="60"/>
      <c r="D100" s="61"/>
      <c r="E100" s="62"/>
      <c r="F100" s="63"/>
      <c r="G100" s="62"/>
      <c r="H100" s="63"/>
      <c r="I100" s="15">
        <v>3910.4</v>
      </c>
      <c r="J100" s="15"/>
      <c r="K100" s="16"/>
      <c r="L100" s="51"/>
    </row>
    <row r="101" spans="1:12" s="23" customFormat="1" ht="25.5" hidden="1" customHeight="1" x14ac:dyDescent="0.2">
      <c r="A101" s="58"/>
      <c r="B101" s="68"/>
      <c r="C101" s="70"/>
      <c r="D101" s="71"/>
      <c r="E101" s="72"/>
      <c r="F101" s="73"/>
      <c r="G101" s="72"/>
      <c r="H101" s="73"/>
      <c r="I101" s="15">
        <v>3910.4</v>
      </c>
      <c r="J101" s="15"/>
      <c r="K101" s="16"/>
      <c r="L101" s="51"/>
    </row>
    <row r="102" spans="1:12" s="23" customFormat="1" ht="25.5" customHeight="1" thickBot="1" x14ac:dyDescent="0.25">
      <c r="A102" s="127" t="s">
        <v>96</v>
      </c>
      <c r="B102" s="128" t="s">
        <v>63</v>
      </c>
      <c r="C102" s="70"/>
      <c r="D102" s="71">
        <v>2744.96</v>
      </c>
      <c r="E102" s="72"/>
      <c r="F102" s="73"/>
      <c r="G102" s="72"/>
      <c r="H102" s="73"/>
      <c r="I102" s="15">
        <v>3910.4</v>
      </c>
      <c r="J102" s="15"/>
      <c r="K102" s="16"/>
      <c r="L102" s="51"/>
    </row>
    <row r="103" spans="1:12" s="15" customFormat="1" ht="38.25" thickBot="1" x14ac:dyDescent="0.25">
      <c r="A103" s="132" t="s">
        <v>139</v>
      </c>
      <c r="B103" s="13" t="s">
        <v>29</v>
      </c>
      <c r="C103" s="133">
        <f>F103*12</f>
        <v>0</v>
      </c>
      <c r="D103" s="125">
        <f>G103*I103</f>
        <v>22523.9</v>
      </c>
      <c r="E103" s="125">
        <f>H103*12</f>
        <v>5.76</v>
      </c>
      <c r="F103" s="126"/>
      <c r="G103" s="125">
        <f>H103*12</f>
        <v>5.76</v>
      </c>
      <c r="H103" s="126">
        <v>0.48</v>
      </c>
      <c r="I103" s="15">
        <v>3910.4</v>
      </c>
      <c r="J103" s="15">
        <v>1.07</v>
      </c>
      <c r="K103" s="16">
        <v>1.33</v>
      </c>
    </row>
    <row r="104" spans="1:12" s="15" customFormat="1" ht="19.5" hidden="1" thickBot="1" x14ac:dyDescent="0.25">
      <c r="A104" s="129" t="s">
        <v>97</v>
      </c>
      <c r="B104" s="130"/>
      <c r="C104" s="131">
        <f>F104*12</f>
        <v>0</v>
      </c>
      <c r="D104" s="122">
        <f t="shared" ref="D104:D113" si="5">G104*I104</f>
        <v>0</v>
      </c>
      <c r="E104" s="122">
        <f t="shared" ref="E104:E114" si="6">H104*12</f>
        <v>0</v>
      </c>
      <c r="F104" s="123"/>
      <c r="G104" s="122">
        <f t="shared" ref="G104:G113" si="7">H104*12</f>
        <v>0</v>
      </c>
      <c r="H104" s="30"/>
      <c r="I104" s="15">
        <v>3910.4</v>
      </c>
      <c r="K104" s="16"/>
    </row>
    <row r="105" spans="1:12" s="78" customFormat="1" ht="15.75" hidden="1" thickBot="1" x14ac:dyDescent="0.25">
      <c r="A105" s="74" t="s">
        <v>98</v>
      </c>
      <c r="B105" s="75"/>
      <c r="C105" s="76"/>
      <c r="D105" s="56">
        <f t="shared" si="5"/>
        <v>0</v>
      </c>
      <c r="E105" s="56">
        <f t="shared" si="6"/>
        <v>0</v>
      </c>
      <c r="F105" s="57"/>
      <c r="G105" s="56">
        <f t="shared" si="7"/>
        <v>0</v>
      </c>
      <c r="H105" s="135"/>
      <c r="I105" s="15">
        <v>3910.4</v>
      </c>
      <c r="K105" s="79"/>
    </row>
    <row r="106" spans="1:12" s="78" customFormat="1" ht="15.75" hidden="1" thickBot="1" x14ac:dyDescent="0.25">
      <c r="A106" s="74" t="s">
        <v>99</v>
      </c>
      <c r="B106" s="75"/>
      <c r="C106" s="76"/>
      <c r="D106" s="56">
        <f t="shared" si="5"/>
        <v>0</v>
      </c>
      <c r="E106" s="56">
        <f t="shared" si="6"/>
        <v>0</v>
      </c>
      <c r="F106" s="57"/>
      <c r="G106" s="56">
        <f t="shared" si="7"/>
        <v>0</v>
      </c>
      <c r="H106" s="135"/>
      <c r="I106" s="15">
        <v>3910.4</v>
      </c>
      <c r="K106" s="79"/>
    </row>
    <row r="107" spans="1:12" s="78" customFormat="1" ht="15.75" hidden="1" thickBot="1" x14ac:dyDescent="0.25">
      <c r="A107" s="74" t="s">
        <v>100</v>
      </c>
      <c r="B107" s="75"/>
      <c r="C107" s="76"/>
      <c r="D107" s="56">
        <f t="shared" si="5"/>
        <v>0</v>
      </c>
      <c r="E107" s="56">
        <f t="shared" si="6"/>
        <v>0</v>
      </c>
      <c r="F107" s="57"/>
      <c r="G107" s="56">
        <f t="shared" si="7"/>
        <v>0</v>
      </c>
      <c r="H107" s="135"/>
      <c r="I107" s="15">
        <v>3910.4</v>
      </c>
      <c r="K107" s="79"/>
    </row>
    <row r="108" spans="1:12" s="78" customFormat="1" ht="15.75" hidden="1" thickBot="1" x14ac:dyDescent="0.25">
      <c r="A108" s="74" t="s">
        <v>101</v>
      </c>
      <c r="B108" s="75"/>
      <c r="C108" s="76"/>
      <c r="D108" s="56">
        <f t="shared" si="5"/>
        <v>0</v>
      </c>
      <c r="E108" s="56">
        <f t="shared" si="6"/>
        <v>0</v>
      </c>
      <c r="F108" s="57"/>
      <c r="G108" s="56">
        <f t="shared" si="7"/>
        <v>0</v>
      </c>
      <c r="H108" s="135"/>
      <c r="I108" s="15">
        <v>3910.4</v>
      </c>
      <c r="K108" s="79"/>
    </row>
    <row r="109" spans="1:12" s="78" customFormat="1" ht="15.75" hidden="1" thickBot="1" x14ac:dyDescent="0.25">
      <c r="A109" s="74" t="s">
        <v>102</v>
      </c>
      <c r="B109" s="75"/>
      <c r="C109" s="76"/>
      <c r="D109" s="56">
        <f t="shared" si="5"/>
        <v>0</v>
      </c>
      <c r="E109" s="56">
        <f t="shared" si="6"/>
        <v>0</v>
      </c>
      <c r="F109" s="57"/>
      <c r="G109" s="56">
        <f t="shared" si="7"/>
        <v>0</v>
      </c>
      <c r="H109" s="135"/>
      <c r="I109" s="15">
        <v>3910.4</v>
      </c>
      <c r="K109" s="79"/>
    </row>
    <row r="110" spans="1:12" s="78" customFormat="1" ht="15.75" hidden="1" thickBot="1" x14ac:dyDescent="0.25">
      <c r="A110" s="80" t="s">
        <v>103</v>
      </c>
      <c r="B110" s="81"/>
      <c r="C110" s="82"/>
      <c r="D110" s="56">
        <f t="shared" si="5"/>
        <v>0</v>
      </c>
      <c r="E110" s="56">
        <f t="shared" si="6"/>
        <v>0</v>
      </c>
      <c r="F110" s="57"/>
      <c r="G110" s="56">
        <f t="shared" si="7"/>
        <v>0</v>
      </c>
      <c r="H110" s="135"/>
      <c r="I110" s="15">
        <v>3910.4</v>
      </c>
      <c r="K110" s="79"/>
    </row>
    <row r="111" spans="1:12" s="78" customFormat="1" ht="15.75" hidden="1" thickBot="1" x14ac:dyDescent="0.25">
      <c r="A111" s="80" t="s">
        <v>104</v>
      </c>
      <c r="B111" s="81"/>
      <c r="C111" s="82"/>
      <c r="D111" s="56">
        <f t="shared" si="5"/>
        <v>0</v>
      </c>
      <c r="E111" s="56">
        <f t="shared" si="6"/>
        <v>0</v>
      </c>
      <c r="F111" s="57"/>
      <c r="G111" s="56">
        <f t="shared" si="7"/>
        <v>0</v>
      </c>
      <c r="H111" s="135"/>
      <c r="I111" s="15">
        <v>3910.4</v>
      </c>
      <c r="K111" s="79"/>
    </row>
    <row r="112" spans="1:12" s="78" customFormat="1" ht="15.75" hidden="1" thickBot="1" x14ac:dyDescent="0.25">
      <c r="A112" s="80" t="s">
        <v>105</v>
      </c>
      <c r="B112" s="81"/>
      <c r="C112" s="82"/>
      <c r="D112" s="56">
        <f t="shared" si="5"/>
        <v>0</v>
      </c>
      <c r="E112" s="56">
        <f t="shared" si="6"/>
        <v>0</v>
      </c>
      <c r="F112" s="57"/>
      <c r="G112" s="56">
        <f t="shared" si="7"/>
        <v>0</v>
      </c>
      <c r="H112" s="135"/>
      <c r="I112" s="15">
        <v>3910.4</v>
      </c>
      <c r="K112" s="79"/>
    </row>
    <row r="113" spans="1:14" s="78" customFormat="1" ht="15.75" hidden="1" thickBot="1" x14ac:dyDescent="0.25">
      <c r="A113" s="80" t="s">
        <v>106</v>
      </c>
      <c r="B113" s="81"/>
      <c r="C113" s="82"/>
      <c r="D113" s="56">
        <f t="shared" si="5"/>
        <v>0</v>
      </c>
      <c r="E113" s="56">
        <f t="shared" si="6"/>
        <v>0</v>
      </c>
      <c r="F113" s="57"/>
      <c r="G113" s="56">
        <f t="shared" si="7"/>
        <v>0</v>
      </c>
      <c r="H113" s="136"/>
      <c r="I113" s="15">
        <v>3910.4</v>
      </c>
      <c r="K113" s="79"/>
    </row>
    <row r="114" spans="1:14" s="78" customFormat="1" ht="20.25" thickBot="1" x14ac:dyDescent="0.25">
      <c r="A114" s="83" t="s">
        <v>107</v>
      </c>
      <c r="B114" s="84" t="s">
        <v>22</v>
      </c>
      <c r="C114" s="124"/>
      <c r="D114" s="125">
        <f>G114*I114</f>
        <v>81179.899999999994</v>
      </c>
      <c r="E114" s="125">
        <f t="shared" si="6"/>
        <v>20.76</v>
      </c>
      <c r="F114" s="126"/>
      <c r="G114" s="125">
        <f>H114*12</f>
        <v>20.76</v>
      </c>
      <c r="H114" s="126">
        <v>1.73</v>
      </c>
      <c r="I114" s="15">
        <v>3910.4</v>
      </c>
      <c r="K114" s="79"/>
    </row>
    <row r="115" spans="1:14" s="89" customFormat="1" ht="20.25" thickBot="1" x14ac:dyDescent="0.45">
      <c r="A115" s="85" t="s">
        <v>108</v>
      </c>
      <c r="B115" s="86"/>
      <c r="C115" s="87">
        <f>F115*12</f>
        <v>0</v>
      </c>
      <c r="D115" s="88">
        <f>D103+D96+D93+D89+D75+D74+D64+D48+D47+D46+D45+D44+D39+D38+D37+D36+D35+D26+D16+D114</f>
        <v>895841.98</v>
      </c>
      <c r="E115" s="88">
        <f t="shared" ref="E115:H115" si="8">E103+E96+E93+E89+E75+E74+E64+E48+E47+E46+E45+E44+E39+E38+E37+E36+E35+E26+E16+E114</f>
        <v>162.72</v>
      </c>
      <c r="F115" s="88">
        <f t="shared" si="8"/>
        <v>0</v>
      </c>
      <c r="G115" s="88">
        <f t="shared" si="8"/>
        <v>229.08</v>
      </c>
      <c r="H115" s="88">
        <f t="shared" si="8"/>
        <v>19.09</v>
      </c>
      <c r="I115" s="15">
        <v>3910.4</v>
      </c>
      <c r="K115" s="90"/>
    </row>
    <row r="116" spans="1:14" s="94" customFormat="1" ht="19.5" x14ac:dyDescent="0.2">
      <c r="A116" s="91"/>
      <c r="B116" s="92"/>
      <c r="C116" s="92"/>
      <c r="D116" s="93"/>
      <c r="E116" s="93"/>
      <c r="F116" s="93"/>
      <c r="G116" s="93"/>
      <c r="H116" s="93"/>
      <c r="I116" s="15">
        <v>3910.4</v>
      </c>
      <c r="K116" s="95"/>
    </row>
    <row r="117" spans="1:14" s="100" customFormat="1" ht="18.75" hidden="1" x14ac:dyDescent="0.4">
      <c r="A117" s="96"/>
      <c r="B117" s="97"/>
      <c r="C117" s="98"/>
      <c r="D117" s="99"/>
      <c r="E117" s="99"/>
      <c r="F117" s="99"/>
      <c r="G117" s="99"/>
      <c r="H117" s="99"/>
      <c r="I117" s="15">
        <v>3910.4</v>
      </c>
      <c r="K117" s="101"/>
    </row>
    <row r="118" spans="1:14" s="100" customFormat="1" ht="18.75" hidden="1" x14ac:dyDescent="0.4">
      <c r="A118" s="96"/>
      <c r="B118" s="97"/>
      <c r="C118" s="98"/>
      <c r="D118" s="99"/>
      <c r="E118" s="99"/>
      <c r="F118" s="99"/>
      <c r="G118" s="99"/>
      <c r="H118" s="99"/>
      <c r="I118" s="15">
        <v>3910.4</v>
      </c>
      <c r="K118" s="101"/>
    </row>
    <row r="119" spans="1:14" s="100" customFormat="1" ht="19.5" thickBot="1" x14ac:dyDescent="0.45">
      <c r="A119" s="96"/>
      <c r="B119" s="97"/>
      <c r="C119" s="98"/>
      <c r="D119" s="99"/>
      <c r="E119" s="99"/>
      <c r="F119" s="99"/>
      <c r="G119" s="99"/>
      <c r="H119" s="99"/>
      <c r="I119" s="15">
        <v>3910.4</v>
      </c>
      <c r="K119" s="101"/>
    </row>
    <row r="120" spans="1:14" s="100" customFormat="1" ht="39.75" thickBot="1" x14ac:dyDescent="0.45">
      <c r="A120" s="85" t="s">
        <v>109</v>
      </c>
      <c r="B120" s="86"/>
      <c r="C120" s="87">
        <f>F120*12</f>
        <v>0</v>
      </c>
      <c r="D120" s="102">
        <f>D121+D122+D123+D124+D125+D126+D128+D129</f>
        <v>383282.76</v>
      </c>
      <c r="E120" s="102">
        <f t="shared" ref="E120:H120" si="9">E121+E122+E123+E124+E125+E126+E128+E129</f>
        <v>0</v>
      </c>
      <c r="F120" s="102">
        <f t="shared" si="9"/>
        <v>0</v>
      </c>
      <c r="G120" s="102">
        <f t="shared" si="9"/>
        <v>98.01</v>
      </c>
      <c r="H120" s="102">
        <f t="shared" si="9"/>
        <v>8.17</v>
      </c>
      <c r="I120" s="15">
        <v>3910.4</v>
      </c>
      <c r="K120" s="101"/>
      <c r="N120" s="143"/>
    </row>
    <row r="121" spans="1:14" s="148" customFormat="1" ht="18.75" x14ac:dyDescent="0.4">
      <c r="A121" s="146" t="s">
        <v>123</v>
      </c>
      <c r="B121" s="139"/>
      <c r="C121" s="35"/>
      <c r="D121" s="35">
        <v>91528.94</v>
      </c>
      <c r="E121" s="35"/>
      <c r="F121" s="35"/>
      <c r="G121" s="35">
        <f>D121/I121</f>
        <v>23.41</v>
      </c>
      <c r="H121" s="36">
        <f>G121/12</f>
        <v>1.95</v>
      </c>
      <c r="I121" s="147">
        <v>3910.4</v>
      </c>
      <c r="K121" s="149"/>
    </row>
    <row r="122" spans="1:14" s="148" customFormat="1" ht="18.75" x14ac:dyDescent="0.4">
      <c r="A122" s="146" t="s">
        <v>122</v>
      </c>
      <c r="B122" s="150"/>
      <c r="C122" s="77"/>
      <c r="D122" s="77">
        <v>163609.49</v>
      </c>
      <c r="E122" s="77"/>
      <c r="F122" s="77"/>
      <c r="G122" s="35">
        <f t="shared" ref="G122:G129" si="10">D122/I122</f>
        <v>41.84</v>
      </c>
      <c r="H122" s="36">
        <f t="shared" ref="H122:H135" si="11">G122/12</f>
        <v>3.49</v>
      </c>
      <c r="I122" s="147">
        <v>3910.4</v>
      </c>
      <c r="K122" s="149"/>
    </row>
    <row r="123" spans="1:14" s="148" customFormat="1" ht="18.75" x14ac:dyDescent="0.4">
      <c r="A123" s="151" t="s">
        <v>127</v>
      </c>
      <c r="B123" s="150"/>
      <c r="C123" s="77"/>
      <c r="D123" s="77">
        <v>53366.97</v>
      </c>
      <c r="E123" s="77"/>
      <c r="F123" s="77"/>
      <c r="G123" s="35">
        <f t="shared" si="10"/>
        <v>13.65</v>
      </c>
      <c r="H123" s="36">
        <f t="shared" si="11"/>
        <v>1.1399999999999999</v>
      </c>
      <c r="I123" s="147">
        <v>3910.4</v>
      </c>
      <c r="K123" s="149"/>
    </row>
    <row r="124" spans="1:14" s="148" customFormat="1" ht="18.75" x14ac:dyDescent="0.4">
      <c r="A124" s="151" t="s">
        <v>128</v>
      </c>
      <c r="B124" s="150"/>
      <c r="C124" s="77"/>
      <c r="D124" s="77">
        <v>11256.15</v>
      </c>
      <c r="E124" s="77"/>
      <c r="F124" s="77"/>
      <c r="G124" s="35">
        <f t="shared" si="10"/>
        <v>2.88</v>
      </c>
      <c r="H124" s="36">
        <f t="shared" si="11"/>
        <v>0.24</v>
      </c>
      <c r="I124" s="147">
        <v>3910.4</v>
      </c>
      <c r="K124" s="149"/>
    </row>
    <row r="125" spans="1:14" s="148" customFormat="1" ht="18.75" x14ac:dyDescent="0.4">
      <c r="A125" s="151" t="s">
        <v>129</v>
      </c>
      <c r="B125" s="150"/>
      <c r="C125" s="77"/>
      <c r="D125" s="77">
        <v>9559.26</v>
      </c>
      <c r="E125" s="77"/>
      <c r="F125" s="77"/>
      <c r="G125" s="35">
        <f t="shared" si="10"/>
        <v>2.44</v>
      </c>
      <c r="H125" s="36">
        <f t="shared" si="11"/>
        <v>0.2</v>
      </c>
      <c r="I125" s="147">
        <v>3910.4</v>
      </c>
      <c r="K125" s="149"/>
    </row>
    <row r="126" spans="1:14" s="148" customFormat="1" ht="18.75" x14ac:dyDescent="0.4">
      <c r="A126" s="152" t="s">
        <v>130</v>
      </c>
      <c r="B126" s="150"/>
      <c r="C126" s="77"/>
      <c r="D126" s="77">
        <v>37636.01</v>
      </c>
      <c r="E126" s="77"/>
      <c r="F126" s="77"/>
      <c r="G126" s="35">
        <f t="shared" si="10"/>
        <v>9.6199999999999992</v>
      </c>
      <c r="H126" s="36">
        <f t="shared" si="11"/>
        <v>0.8</v>
      </c>
      <c r="I126" s="147">
        <v>3910.4</v>
      </c>
      <c r="K126" s="149"/>
    </row>
    <row r="127" spans="1:14" s="148" customFormat="1" ht="18.75" hidden="1" x14ac:dyDescent="0.4">
      <c r="A127" s="153"/>
      <c r="B127" s="154"/>
      <c r="C127" s="104"/>
      <c r="D127" s="77"/>
      <c r="E127" s="77"/>
      <c r="F127" s="77"/>
      <c r="G127" s="35">
        <f t="shared" si="10"/>
        <v>0</v>
      </c>
      <c r="H127" s="36">
        <f t="shared" si="11"/>
        <v>0</v>
      </c>
      <c r="I127" s="147">
        <v>3910.4</v>
      </c>
      <c r="K127" s="149"/>
    </row>
    <row r="128" spans="1:14" s="148" customFormat="1" ht="18.75" x14ac:dyDescent="0.4">
      <c r="A128" s="153" t="s">
        <v>131</v>
      </c>
      <c r="B128" s="154"/>
      <c r="C128" s="104"/>
      <c r="D128" s="77">
        <v>15603.52</v>
      </c>
      <c r="E128" s="77"/>
      <c r="F128" s="77"/>
      <c r="G128" s="35">
        <f t="shared" si="10"/>
        <v>3.99</v>
      </c>
      <c r="H128" s="36">
        <f t="shared" si="11"/>
        <v>0.33</v>
      </c>
      <c r="I128" s="147">
        <v>3910.4</v>
      </c>
      <c r="K128" s="149"/>
    </row>
    <row r="129" spans="1:11" s="148" customFormat="1" ht="18.75" x14ac:dyDescent="0.4">
      <c r="A129" s="152" t="s">
        <v>132</v>
      </c>
      <c r="B129" s="150"/>
      <c r="C129" s="104"/>
      <c r="D129" s="77">
        <v>722.42</v>
      </c>
      <c r="E129" s="77"/>
      <c r="F129" s="77"/>
      <c r="G129" s="35">
        <f t="shared" si="10"/>
        <v>0.18</v>
      </c>
      <c r="H129" s="36">
        <f t="shared" si="11"/>
        <v>0.02</v>
      </c>
      <c r="I129" s="147">
        <v>3910.4</v>
      </c>
      <c r="K129" s="149"/>
    </row>
    <row r="130" spans="1:11" s="100" customFormat="1" ht="18.75" hidden="1" x14ac:dyDescent="0.4">
      <c r="A130" s="80"/>
      <c r="B130" s="81"/>
      <c r="C130" s="82"/>
      <c r="D130" s="104"/>
      <c r="E130" s="104"/>
      <c r="F130" s="104"/>
      <c r="G130" s="35">
        <f t="shared" ref="G130:G135" si="12">D130/I130</f>
        <v>0</v>
      </c>
      <c r="H130" s="36">
        <f t="shared" si="11"/>
        <v>0</v>
      </c>
      <c r="I130" s="15">
        <v>3910.4</v>
      </c>
      <c r="K130" s="101"/>
    </row>
    <row r="131" spans="1:11" s="100" customFormat="1" ht="18.75" hidden="1" x14ac:dyDescent="0.4">
      <c r="A131" s="80"/>
      <c r="B131" s="81"/>
      <c r="C131" s="82"/>
      <c r="D131" s="104"/>
      <c r="E131" s="104"/>
      <c r="F131" s="104"/>
      <c r="G131" s="35">
        <f t="shared" si="12"/>
        <v>0</v>
      </c>
      <c r="H131" s="36">
        <f t="shared" si="11"/>
        <v>0</v>
      </c>
      <c r="I131" s="15">
        <v>3910.4</v>
      </c>
      <c r="K131" s="101"/>
    </row>
    <row r="132" spans="1:11" s="100" customFormat="1" ht="18.75" hidden="1" x14ac:dyDescent="0.4">
      <c r="A132" s="103"/>
      <c r="B132" s="32"/>
      <c r="C132" s="33"/>
      <c r="D132" s="35"/>
      <c r="E132" s="35"/>
      <c r="F132" s="35"/>
      <c r="G132" s="35">
        <f t="shared" si="12"/>
        <v>0</v>
      </c>
      <c r="H132" s="36">
        <f t="shared" si="11"/>
        <v>0</v>
      </c>
      <c r="I132" s="15">
        <v>3910.4</v>
      </c>
      <c r="K132" s="101"/>
    </row>
    <row r="133" spans="1:11" s="100" customFormat="1" ht="18.75" hidden="1" x14ac:dyDescent="0.4">
      <c r="A133" s="74"/>
      <c r="B133" s="75"/>
      <c r="C133" s="76"/>
      <c r="D133" s="77"/>
      <c r="E133" s="77"/>
      <c r="F133" s="77"/>
      <c r="G133" s="35">
        <f t="shared" si="12"/>
        <v>0</v>
      </c>
      <c r="H133" s="36">
        <f t="shared" si="11"/>
        <v>0</v>
      </c>
      <c r="I133" s="15">
        <v>3910.4</v>
      </c>
      <c r="K133" s="101"/>
    </row>
    <row r="134" spans="1:11" s="100" customFormat="1" ht="18.75" hidden="1" x14ac:dyDescent="0.4">
      <c r="A134" s="74"/>
      <c r="B134" s="75"/>
      <c r="C134" s="76"/>
      <c r="D134" s="77"/>
      <c r="E134" s="77"/>
      <c r="F134" s="77"/>
      <c r="G134" s="35">
        <f t="shared" si="12"/>
        <v>0</v>
      </c>
      <c r="H134" s="36">
        <f t="shared" si="11"/>
        <v>0</v>
      </c>
      <c r="I134" s="15">
        <v>3910.4</v>
      </c>
      <c r="K134" s="101"/>
    </row>
    <row r="135" spans="1:11" s="100" customFormat="1" ht="18.75" hidden="1" x14ac:dyDescent="0.4">
      <c r="A135" s="74"/>
      <c r="B135" s="75"/>
      <c r="C135" s="76"/>
      <c r="D135" s="77"/>
      <c r="E135" s="77"/>
      <c r="F135" s="77"/>
      <c r="G135" s="35">
        <f t="shared" si="12"/>
        <v>0</v>
      </c>
      <c r="H135" s="36">
        <f t="shared" si="11"/>
        <v>0</v>
      </c>
      <c r="I135" s="15">
        <v>3910.4</v>
      </c>
      <c r="K135" s="101"/>
    </row>
    <row r="136" spans="1:11" s="100" customFormat="1" ht="18.75" x14ac:dyDescent="0.4">
      <c r="A136" s="96"/>
      <c r="B136" s="97"/>
      <c r="C136" s="98"/>
      <c r="D136" s="98"/>
      <c r="E136" s="105"/>
      <c r="F136" s="98"/>
      <c r="G136" s="105"/>
      <c r="H136" s="98"/>
      <c r="K136" s="101"/>
    </row>
    <row r="137" spans="1:11" s="100" customFormat="1" ht="18.75" hidden="1" x14ac:dyDescent="0.4">
      <c r="A137" s="96"/>
      <c r="B137" s="97"/>
      <c r="C137" s="98"/>
      <c r="D137" s="98"/>
      <c r="E137" s="105"/>
      <c r="F137" s="98"/>
      <c r="G137" s="105"/>
      <c r="H137" s="98"/>
      <c r="K137" s="101"/>
    </row>
    <row r="138" spans="1:11" s="100" customFormat="1" ht="18.75" hidden="1" x14ac:dyDescent="0.4">
      <c r="A138" s="96"/>
      <c r="B138" s="97"/>
      <c r="C138" s="98"/>
      <c r="D138" s="98"/>
      <c r="E138" s="105"/>
      <c r="F138" s="98"/>
      <c r="G138" s="105"/>
      <c r="H138" s="98"/>
      <c r="K138" s="101"/>
    </row>
    <row r="139" spans="1:11" s="100" customFormat="1" ht="19.5" thickBot="1" x14ac:dyDescent="0.45">
      <c r="A139" s="96"/>
      <c r="B139" s="97"/>
      <c r="C139" s="98"/>
      <c r="D139" s="98"/>
      <c r="E139" s="105"/>
      <c r="F139" s="98"/>
      <c r="G139" s="105"/>
      <c r="H139" s="98"/>
      <c r="K139" s="101"/>
    </row>
    <row r="140" spans="1:11" s="110" customFormat="1" ht="20.25" thickBot="1" x14ac:dyDescent="0.45">
      <c r="A140" s="106" t="s">
        <v>110</v>
      </c>
      <c r="B140" s="107"/>
      <c r="C140" s="108"/>
      <c r="D140" s="109">
        <f>D115+D120</f>
        <v>1279124.74</v>
      </c>
      <c r="E140" s="109">
        <f>E115+E120</f>
        <v>162.72</v>
      </c>
      <c r="F140" s="109">
        <f>F115+F120</f>
        <v>0</v>
      </c>
      <c r="G140" s="109">
        <f>G115+G120</f>
        <v>327.08999999999997</v>
      </c>
      <c r="H140" s="109">
        <f>H115+H120</f>
        <v>27.26</v>
      </c>
      <c r="K140" s="111"/>
    </row>
    <row r="141" spans="1:11" s="100" customFormat="1" ht="18.75" x14ac:dyDescent="0.4">
      <c r="A141" s="96"/>
      <c r="B141" s="97"/>
      <c r="C141" s="98"/>
      <c r="D141" s="98"/>
      <c r="E141" s="105"/>
      <c r="F141" s="98"/>
      <c r="G141" s="105"/>
      <c r="H141" s="98"/>
      <c r="K141" s="101"/>
    </row>
    <row r="142" spans="1:11" s="100" customFormat="1" ht="18.75" x14ac:dyDescent="0.4">
      <c r="A142" s="96"/>
      <c r="B142" s="97"/>
      <c r="C142" s="98"/>
      <c r="D142" s="98"/>
      <c r="E142" s="105"/>
      <c r="F142" s="98"/>
      <c r="G142" s="105"/>
      <c r="H142" s="98"/>
      <c r="K142" s="101"/>
    </row>
    <row r="143" spans="1:11" s="100" customFormat="1" ht="18.75" hidden="1" x14ac:dyDescent="0.4">
      <c r="A143" s="96"/>
      <c r="B143" s="97"/>
      <c r="C143" s="98"/>
      <c r="D143" s="98"/>
      <c r="E143" s="105"/>
      <c r="F143" s="98"/>
      <c r="G143" s="105"/>
      <c r="H143" s="98"/>
      <c r="K143" s="101"/>
    </row>
    <row r="144" spans="1:11" s="100" customFormat="1" ht="18.75" hidden="1" x14ac:dyDescent="0.4">
      <c r="A144" s="96"/>
      <c r="B144" s="97"/>
      <c r="C144" s="98"/>
      <c r="D144" s="98"/>
      <c r="E144" s="105"/>
      <c r="F144" s="98"/>
      <c r="G144" s="105"/>
      <c r="H144" s="98"/>
      <c r="K144" s="101"/>
    </row>
    <row r="145" spans="1:11" s="100" customFormat="1" ht="18.75" hidden="1" x14ac:dyDescent="0.4">
      <c r="A145" s="96"/>
      <c r="B145" s="97"/>
      <c r="C145" s="98"/>
      <c r="D145" s="98"/>
      <c r="E145" s="105"/>
      <c r="F145" s="98"/>
      <c r="G145" s="105"/>
      <c r="H145" s="98"/>
      <c r="K145" s="101"/>
    </row>
    <row r="146" spans="1:11" s="100" customFormat="1" ht="18.75" x14ac:dyDescent="0.4">
      <c r="A146" s="96"/>
      <c r="B146" s="97"/>
      <c r="C146" s="98"/>
      <c r="D146" s="98"/>
      <c r="E146" s="105"/>
      <c r="F146" s="98"/>
      <c r="G146" s="105"/>
      <c r="H146" s="98"/>
      <c r="K146" s="101"/>
    </row>
    <row r="147" spans="1:11" s="100" customFormat="1" ht="18.75" x14ac:dyDescent="0.4">
      <c r="A147" s="96"/>
      <c r="B147" s="97"/>
      <c r="C147" s="98"/>
      <c r="D147" s="98"/>
      <c r="E147" s="105"/>
      <c r="F147" s="98"/>
      <c r="G147" s="105"/>
      <c r="H147" s="98"/>
      <c r="K147" s="101"/>
    </row>
    <row r="148" spans="1:11" s="94" customFormat="1" ht="19.5" x14ac:dyDescent="0.2">
      <c r="A148" s="112"/>
      <c r="B148" s="113"/>
      <c r="C148" s="114"/>
      <c r="D148" s="114"/>
      <c r="E148" s="114"/>
      <c r="F148" s="115"/>
      <c r="G148" s="114"/>
      <c r="H148" s="115"/>
      <c r="K148" s="95"/>
    </row>
    <row r="149" spans="1:11" s="116" customFormat="1" ht="14.25" x14ac:dyDescent="0.2">
      <c r="A149" s="163" t="s">
        <v>111</v>
      </c>
      <c r="B149" s="163"/>
      <c r="C149" s="163"/>
      <c r="D149" s="163"/>
      <c r="E149" s="163"/>
      <c r="F149" s="163"/>
      <c r="K149" s="117"/>
    </row>
    <row r="150" spans="1:11" s="116" customFormat="1" x14ac:dyDescent="0.2">
      <c r="F150" s="118"/>
      <c r="H150" s="118"/>
      <c r="K150" s="117"/>
    </row>
    <row r="151" spans="1:11" s="116" customFormat="1" x14ac:dyDescent="0.2">
      <c r="A151" s="119" t="s">
        <v>112</v>
      </c>
      <c r="F151" s="118"/>
      <c r="H151" s="118"/>
      <c r="K151" s="117"/>
    </row>
    <row r="152" spans="1:11" s="116" customFormat="1" x14ac:dyDescent="0.2">
      <c r="F152" s="118"/>
      <c r="H152" s="118"/>
      <c r="K152" s="117"/>
    </row>
    <row r="153" spans="1:11" s="116" customFormat="1" x14ac:dyDescent="0.2">
      <c r="F153" s="118"/>
      <c r="H153" s="118"/>
      <c r="K153" s="117"/>
    </row>
    <row r="154" spans="1:11" s="116" customFormat="1" x14ac:dyDescent="0.2">
      <c r="F154" s="118"/>
      <c r="H154" s="118"/>
      <c r="K154" s="117"/>
    </row>
    <row r="155" spans="1:11" s="116" customFormat="1" x14ac:dyDescent="0.2">
      <c r="F155" s="118"/>
      <c r="H155" s="118"/>
      <c r="K155" s="117"/>
    </row>
    <row r="156" spans="1:11" s="116" customFormat="1" x14ac:dyDescent="0.2">
      <c r="F156" s="118"/>
      <c r="H156" s="118"/>
      <c r="K156" s="117"/>
    </row>
    <row r="157" spans="1:11" s="116" customFormat="1" x14ac:dyDescent="0.2">
      <c r="F157" s="118"/>
      <c r="H157" s="118"/>
      <c r="K157" s="117"/>
    </row>
    <row r="158" spans="1:11" s="116" customFormat="1" x14ac:dyDescent="0.2">
      <c r="F158" s="118"/>
      <c r="H158" s="118"/>
      <c r="K158" s="117"/>
    </row>
    <row r="159" spans="1:11" s="116" customFormat="1" x14ac:dyDescent="0.2">
      <c r="F159" s="118"/>
      <c r="H159" s="118"/>
      <c r="K159" s="117"/>
    </row>
    <row r="160" spans="1:11" s="116" customFormat="1" x14ac:dyDescent="0.2">
      <c r="F160" s="118"/>
      <c r="H160" s="118"/>
      <c r="K160" s="117"/>
    </row>
    <row r="161" spans="6:11" s="116" customFormat="1" x14ac:dyDescent="0.2">
      <c r="F161" s="118"/>
      <c r="H161" s="118"/>
      <c r="K161" s="117"/>
    </row>
    <row r="162" spans="6:11" s="116" customFormat="1" x14ac:dyDescent="0.2">
      <c r="F162" s="118"/>
      <c r="H162" s="118"/>
      <c r="K162" s="117"/>
    </row>
    <row r="163" spans="6:11" s="116" customFormat="1" x14ac:dyDescent="0.2">
      <c r="F163" s="118"/>
      <c r="H163" s="118"/>
      <c r="K163" s="117"/>
    </row>
    <row r="164" spans="6:11" s="116" customFormat="1" x14ac:dyDescent="0.2">
      <c r="F164" s="118"/>
      <c r="H164" s="118"/>
      <c r="K164" s="117"/>
    </row>
    <row r="165" spans="6:11" s="116" customFormat="1" x14ac:dyDescent="0.2">
      <c r="F165" s="118"/>
      <c r="H165" s="118"/>
      <c r="K165" s="117"/>
    </row>
    <row r="166" spans="6:11" s="116" customFormat="1" x14ac:dyDescent="0.2">
      <c r="F166" s="118"/>
      <c r="H166" s="118"/>
      <c r="K166" s="117"/>
    </row>
    <row r="167" spans="6:11" s="116" customFormat="1" x14ac:dyDescent="0.2">
      <c r="F167" s="118"/>
      <c r="H167" s="118"/>
      <c r="K167" s="117"/>
    </row>
    <row r="168" spans="6:11" s="116" customFormat="1" x14ac:dyDescent="0.2">
      <c r="F168" s="118"/>
      <c r="H168" s="118"/>
      <c r="K168" s="117"/>
    </row>
    <row r="169" spans="6:11" s="116" customFormat="1" x14ac:dyDescent="0.2">
      <c r="F169" s="118"/>
      <c r="H169" s="118"/>
      <c r="K169" s="117"/>
    </row>
  </sheetData>
  <mergeCells count="12">
    <mergeCell ref="A149:F149"/>
    <mergeCell ref="A1:H1"/>
    <mergeCell ref="B2:H2"/>
    <mergeCell ref="B3:H3"/>
    <mergeCell ref="B4:H4"/>
    <mergeCell ref="A7:H7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opLeftCell="A59" zoomScale="75" zoomScaleNormal="75" workbookViewId="0">
      <selection activeCell="A108" sqref="A108:D10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42578125" style="1" customWidth="1"/>
    <col min="5" max="5" width="13.85546875" style="1" hidden="1" customWidth="1"/>
    <col min="6" max="6" width="20.85546875" style="120" hidden="1" customWidth="1"/>
    <col min="7" max="7" width="13.85546875" style="1" customWidth="1"/>
    <col min="8" max="8" width="20.85546875" style="12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64" t="s">
        <v>0</v>
      </c>
      <c r="B1" s="165"/>
      <c r="C1" s="165"/>
      <c r="D1" s="165"/>
      <c r="E1" s="165"/>
      <c r="F1" s="165"/>
      <c r="G1" s="165"/>
      <c r="H1" s="165"/>
    </row>
    <row r="2" spans="1:11" ht="12.75" customHeight="1" x14ac:dyDescent="0.3">
      <c r="B2" s="166" t="s">
        <v>1</v>
      </c>
      <c r="C2" s="166"/>
      <c r="D2" s="166"/>
      <c r="E2" s="166"/>
      <c r="F2" s="166"/>
      <c r="G2" s="165"/>
      <c r="H2" s="165"/>
    </row>
    <row r="3" spans="1:11" ht="21" customHeight="1" x14ac:dyDescent="0.3">
      <c r="A3" s="5" t="s">
        <v>133</v>
      </c>
      <c r="B3" s="166" t="s">
        <v>2</v>
      </c>
      <c r="C3" s="166"/>
      <c r="D3" s="166"/>
      <c r="E3" s="166"/>
      <c r="F3" s="166"/>
      <c r="G3" s="165"/>
      <c r="H3" s="165"/>
    </row>
    <row r="4" spans="1:11" ht="14.25" customHeight="1" x14ac:dyDescent="0.3">
      <c r="B4" s="166" t="s">
        <v>3</v>
      </c>
      <c r="C4" s="166"/>
      <c r="D4" s="166"/>
      <c r="E4" s="166"/>
      <c r="F4" s="166"/>
      <c r="G4" s="165"/>
      <c r="H4" s="165"/>
    </row>
    <row r="5" spans="1:11" ht="14.25" customHeight="1" x14ac:dyDescent="0.3">
      <c r="B5" s="156"/>
      <c r="C5" s="156"/>
      <c r="D5" s="156"/>
      <c r="E5" s="156"/>
      <c r="F5" s="156"/>
      <c r="G5" s="155"/>
      <c r="H5" s="155"/>
    </row>
    <row r="6" spans="1:11" ht="21" customHeight="1" x14ac:dyDescent="0.3">
      <c r="A6" s="145"/>
      <c r="B6" s="156"/>
      <c r="C6" s="156"/>
      <c r="D6" s="156"/>
      <c r="E6" s="156"/>
      <c r="F6" s="156"/>
      <c r="G6" s="155"/>
      <c r="H6" s="155"/>
    </row>
    <row r="7" spans="1:11" ht="19.5" customHeight="1" x14ac:dyDescent="0.25">
      <c r="A7" s="167"/>
      <c r="B7" s="168"/>
      <c r="C7" s="168"/>
      <c r="D7" s="168"/>
      <c r="E7" s="168"/>
      <c r="F7" s="168"/>
      <c r="G7" s="168"/>
      <c r="H7" s="168"/>
    </row>
    <row r="8" spans="1:11" ht="20.25" customHeight="1" x14ac:dyDescent="0.2">
      <c r="A8" s="169" t="s">
        <v>134</v>
      </c>
      <c r="B8" s="169"/>
      <c r="C8" s="169"/>
      <c r="D8" s="169"/>
      <c r="E8" s="169"/>
      <c r="F8" s="169"/>
      <c r="G8" s="169"/>
      <c r="H8" s="169"/>
      <c r="I8" s="6"/>
    </row>
    <row r="9" spans="1:11" s="7" customFormat="1" ht="22.5" customHeight="1" x14ac:dyDescent="0.4">
      <c r="A9" s="170" t="s">
        <v>4</v>
      </c>
      <c r="B9" s="170"/>
      <c r="C9" s="170"/>
      <c r="D9" s="170"/>
      <c r="E9" s="171"/>
      <c r="F9" s="171"/>
      <c r="G9" s="171"/>
      <c r="H9" s="171"/>
      <c r="K9" s="8"/>
    </row>
    <row r="10" spans="1:11" s="9" customFormat="1" ht="18.75" customHeight="1" x14ac:dyDescent="0.4">
      <c r="A10" s="170" t="s">
        <v>5</v>
      </c>
      <c r="B10" s="170"/>
      <c r="C10" s="170"/>
      <c r="D10" s="170"/>
      <c r="E10" s="171"/>
      <c r="F10" s="171"/>
      <c r="G10" s="171"/>
      <c r="H10" s="171"/>
    </row>
    <row r="11" spans="1:11" s="10" customFormat="1" ht="17.25" customHeight="1" x14ac:dyDescent="0.2">
      <c r="A11" s="172" t="s">
        <v>6</v>
      </c>
      <c r="B11" s="172"/>
      <c r="C11" s="172"/>
      <c r="D11" s="172"/>
      <c r="E11" s="173"/>
      <c r="F11" s="173"/>
      <c r="G11" s="173"/>
      <c r="H11" s="173"/>
    </row>
    <row r="12" spans="1:11" s="9" customFormat="1" ht="30" customHeight="1" thickBot="1" x14ac:dyDescent="0.25">
      <c r="A12" s="174" t="s">
        <v>7</v>
      </c>
      <c r="B12" s="174"/>
      <c r="C12" s="174"/>
      <c r="D12" s="174"/>
      <c r="E12" s="175"/>
      <c r="F12" s="175"/>
      <c r="G12" s="175"/>
      <c r="H12" s="175"/>
    </row>
    <row r="13" spans="1:11" s="15" customFormat="1" ht="139.5" customHeight="1" thickBot="1" x14ac:dyDescent="0.25">
      <c r="A13" s="11" t="s">
        <v>8</v>
      </c>
      <c r="B13" s="12" t="s">
        <v>9</v>
      </c>
      <c r="C13" s="13" t="s">
        <v>10</v>
      </c>
      <c r="D13" s="13" t="s">
        <v>11</v>
      </c>
      <c r="E13" s="13" t="s">
        <v>10</v>
      </c>
      <c r="F13" s="14" t="s">
        <v>12</v>
      </c>
      <c r="G13" s="13" t="s">
        <v>10</v>
      </c>
      <c r="H13" s="14" t="s">
        <v>12</v>
      </c>
      <c r="K13" s="16"/>
    </row>
    <row r="14" spans="1:11" s="23" customFormat="1" x14ac:dyDescent="0.2">
      <c r="A14" s="17">
        <v>1</v>
      </c>
      <c r="B14" s="18">
        <v>2</v>
      </c>
      <c r="C14" s="18">
        <v>3</v>
      </c>
      <c r="D14" s="19"/>
      <c r="E14" s="18">
        <v>3</v>
      </c>
      <c r="F14" s="20">
        <v>4</v>
      </c>
      <c r="G14" s="21">
        <v>3</v>
      </c>
      <c r="H14" s="22">
        <v>4</v>
      </c>
      <c r="K14" s="24"/>
    </row>
    <row r="15" spans="1:11" s="23" customFormat="1" ht="49.5" customHeight="1" x14ac:dyDescent="0.2">
      <c r="A15" s="176" t="s">
        <v>13</v>
      </c>
      <c r="B15" s="177"/>
      <c r="C15" s="177"/>
      <c r="D15" s="177"/>
      <c r="E15" s="177"/>
      <c r="F15" s="177"/>
      <c r="G15" s="178"/>
      <c r="H15" s="179"/>
      <c r="K15" s="24"/>
    </row>
    <row r="16" spans="1:11" s="15" customFormat="1" ht="15" x14ac:dyDescent="0.2">
      <c r="A16" s="25" t="s">
        <v>121</v>
      </c>
      <c r="B16" s="26" t="s">
        <v>14</v>
      </c>
      <c r="C16" s="27">
        <f>F16*12</f>
        <v>0</v>
      </c>
      <c r="D16" s="28">
        <f>G16*I16</f>
        <v>149220.85999999999</v>
      </c>
      <c r="E16" s="29">
        <f>H16*12</f>
        <v>38.159999999999997</v>
      </c>
      <c r="F16" s="30"/>
      <c r="G16" s="29">
        <f>H16*12</f>
        <v>38.159999999999997</v>
      </c>
      <c r="H16" s="30">
        <f>H21+H25</f>
        <v>3.18</v>
      </c>
      <c r="I16" s="15">
        <v>3910.4</v>
      </c>
      <c r="J16" s="15">
        <v>1.07</v>
      </c>
      <c r="K16" s="16">
        <v>2.2400000000000002</v>
      </c>
    </row>
    <row r="17" spans="1:11" s="15" customFormat="1" ht="29.25" customHeight="1" x14ac:dyDescent="0.2">
      <c r="A17" s="31" t="s">
        <v>15</v>
      </c>
      <c r="B17" s="32" t="s">
        <v>16</v>
      </c>
      <c r="C17" s="33"/>
      <c r="D17" s="34"/>
      <c r="E17" s="35"/>
      <c r="F17" s="36"/>
      <c r="G17" s="35"/>
      <c r="H17" s="36"/>
      <c r="I17" s="15">
        <v>3910.4</v>
      </c>
      <c r="K17" s="16"/>
    </row>
    <row r="18" spans="1:11" s="15" customFormat="1" ht="15" x14ac:dyDescent="0.2">
      <c r="A18" s="31" t="s">
        <v>17</v>
      </c>
      <c r="B18" s="32" t="s">
        <v>16</v>
      </c>
      <c r="C18" s="33"/>
      <c r="D18" s="34"/>
      <c r="E18" s="35"/>
      <c r="F18" s="36"/>
      <c r="G18" s="35"/>
      <c r="H18" s="36"/>
      <c r="I18" s="15">
        <v>3910.4</v>
      </c>
      <c r="K18" s="16"/>
    </row>
    <row r="19" spans="1:11" s="15" customFormat="1" ht="15" x14ac:dyDescent="0.2">
      <c r="A19" s="31" t="s">
        <v>18</v>
      </c>
      <c r="B19" s="32" t="s">
        <v>19</v>
      </c>
      <c r="C19" s="33"/>
      <c r="D19" s="34"/>
      <c r="E19" s="35"/>
      <c r="F19" s="36"/>
      <c r="G19" s="35"/>
      <c r="H19" s="36"/>
      <c r="I19" s="15">
        <v>3910.4</v>
      </c>
      <c r="K19" s="16"/>
    </row>
    <row r="20" spans="1:11" s="15" customFormat="1" ht="15" x14ac:dyDescent="0.2">
      <c r="A20" s="31" t="s">
        <v>20</v>
      </c>
      <c r="B20" s="32" t="s">
        <v>16</v>
      </c>
      <c r="C20" s="33"/>
      <c r="D20" s="34"/>
      <c r="E20" s="35"/>
      <c r="F20" s="36"/>
      <c r="G20" s="35"/>
      <c r="H20" s="36"/>
      <c r="I20" s="15">
        <v>3910.4</v>
      </c>
      <c r="K20" s="16"/>
    </row>
    <row r="21" spans="1:11" s="15" customFormat="1" ht="15" x14ac:dyDescent="0.2">
      <c r="A21" s="138" t="s">
        <v>119</v>
      </c>
      <c r="B21" s="139"/>
      <c r="C21" s="35"/>
      <c r="D21" s="34"/>
      <c r="E21" s="35"/>
      <c r="F21" s="36"/>
      <c r="G21" s="35"/>
      <c r="H21" s="30">
        <v>2.83</v>
      </c>
      <c r="I21" s="15">
        <v>3910.4</v>
      </c>
      <c r="K21" s="16"/>
    </row>
    <row r="22" spans="1:11" s="15" customFormat="1" ht="15" x14ac:dyDescent="0.2">
      <c r="A22" s="140" t="s">
        <v>113</v>
      </c>
      <c r="B22" s="141" t="s">
        <v>16</v>
      </c>
      <c r="C22" s="142"/>
      <c r="D22" s="34"/>
      <c r="E22" s="35"/>
      <c r="F22" s="36"/>
      <c r="G22" s="35"/>
      <c r="H22" s="36">
        <v>0.12</v>
      </c>
      <c r="I22" s="15">
        <v>3910.4</v>
      </c>
      <c r="K22" s="16"/>
    </row>
    <row r="23" spans="1:11" s="15" customFormat="1" ht="15" x14ac:dyDescent="0.2">
      <c r="A23" s="140" t="s">
        <v>114</v>
      </c>
      <c r="B23" s="141" t="s">
        <v>16</v>
      </c>
      <c r="C23" s="142"/>
      <c r="D23" s="34"/>
      <c r="E23" s="35"/>
      <c r="F23" s="36"/>
      <c r="G23" s="35"/>
      <c r="H23" s="36">
        <v>0.11</v>
      </c>
      <c r="I23" s="15">
        <v>3910.4</v>
      </c>
      <c r="K23" s="16"/>
    </row>
    <row r="24" spans="1:11" s="15" customFormat="1" ht="15" x14ac:dyDescent="0.2">
      <c r="A24" s="140" t="s">
        <v>135</v>
      </c>
      <c r="B24" s="141" t="s">
        <v>16</v>
      </c>
      <c r="C24" s="142"/>
      <c r="D24" s="34"/>
      <c r="E24" s="35"/>
      <c r="F24" s="36"/>
      <c r="G24" s="35"/>
      <c r="H24" s="36">
        <v>0.12</v>
      </c>
      <c r="I24" s="15">
        <v>3910.4</v>
      </c>
      <c r="K24" s="16"/>
    </row>
    <row r="25" spans="1:11" s="15" customFormat="1" ht="15" x14ac:dyDescent="0.2">
      <c r="A25" s="138" t="s">
        <v>119</v>
      </c>
      <c r="B25" s="139"/>
      <c r="C25" s="35"/>
      <c r="D25" s="34"/>
      <c r="E25" s="35"/>
      <c r="F25" s="36"/>
      <c r="G25" s="35"/>
      <c r="H25" s="30">
        <f>H22+H23+H24</f>
        <v>0.35</v>
      </c>
      <c r="I25" s="15">
        <v>3910.4</v>
      </c>
      <c r="K25" s="16"/>
    </row>
    <row r="26" spans="1:11" s="15" customFormat="1" ht="30" x14ac:dyDescent="0.2">
      <c r="A26" s="25" t="s">
        <v>21</v>
      </c>
      <c r="B26" s="37" t="s">
        <v>22</v>
      </c>
      <c r="C26" s="27">
        <f>F26*12</f>
        <v>0</v>
      </c>
      <c r="D26" s="28">
        <f>G26*I26</f>
        <v>216323.33</v>
      </c>
      <c r="E26" s="29">
        <f>H26*12</f>
        <v>55.32</v>
      </c>
      <c r="F26" s="30"/>
      <c r="G26" s="29">
        <f>H26*12</f>
        <v>55.32</v>
      </c>
      <c r="H26" s="30">
        <v>4.6100000000000003</v>
      </c>
      <c r="I26" s="15">
        <v>3910.4</v>
      </c>
      <c r="J26" s="15">
        <v>1.07</v>
      </c>
      <c r="K26" s="16">
        <v>3.66</v>
      </c>
    </row>
    <row r="27" spans="1:11" s="41" customFormat="1" ht="15" x14ac:dyDescent="0.2">
      <c r="A27" s="38" t="s">
        <v>23</v>
      </c>
      <c r="B27" s="39" t="s">
        <v>22</v>
      </c>
      <c r="C27" s="40"/>
      <c r="D27" s="28"/>
      <c r="E27" s="29"/>
      <c r="F27" s="30"/>
      <c r="G27" s="29"/>
      <c r="H27" s="30"/>
      <c r="I27" s="15">
        <v>3910.4</v>
      </c>
      <c r="K27" s="42"/>
    </row>
    <row r="28" spans="1:11" s="41" customFormat="1" ht="15" x14ac:dyDescent="0.2">
      <c r="A28" s="38" t="s">
        <v>24</v>
      </c>
      <c r="B28" s="39" t="s">
        <v>22</v>
      </c>
      <c r="C28" s="40"/>
      <c r="D28" s="28"/>
      <c r="E28" s="29"/>
      <c r="F28" s="30"/>
      <c r="G28" s="29"/>
      <c r="H28" s="30"/>
      <c r="I28" s="15">
        <v>3910.4</v>
      </c>
      <c r="K28" s="42"/>
    </row>
    <row r="29" spans="1:11" s="41" customFormat="1" ht="15" x14ac:dyDescent="0.2">
      <c r="A29" s="43" t="s">
        <v>25</v>
      </c>
      <c r="B29" s="44" t="s">
        <v>26</v>
      </c>
      <c r="C29" s="40"/>
      <c r="D29" s="28"/>
      <c r="E29" s="29"/>
      <c r="F29" s="30"/>
      <c r="G29" s="29"/>
      <c r="H29" s="30"/>
      <c r="I29" s="15">
        <v>3910.4</v>
      </c>
      <c r="K29" s="42"/>
    </row>
    <row r="30" spans="1:11" s="41" customFormat="1" ht="15" x14ac:dyDescent="0.2">
      <c r="A30" s="38" t="s">
        <v>27</v>
      </c>
      <c r="B30" s="39" t="s">
        <v>22</v>
      </c>
      <c r="C30" s="40"/>
      <c r="D30" s="28"/>
      <c r="E30" s="29"/>
      <c r="F30" s="30"/>
      <c r="G30" s="29"/>
      <c r="H30" s="30"/>
      <c r="I30" s="15">
        <v>3910.4</v>
      </c>
      <c r="K30" s="42"/>
    </row>
    <row r="31" spans="1:11" s="41" customFormat="1" ht="25.5" x14ac:dyDescent="0.2">
      <c r="A31" s="38" t="s">
        <v>28</v>
      </c>
      <c r="B31" s="39" t="s">
        <v>29</v>
      </c>
      <c r="C31" s="40"/>
      <c r="D31" s="28"/>
      <c r="E31" s="29"/>
      <c r="F31" s="30"/>
      <c r="G31" s="29"/>
      <c r="H31" s="30"/>
      <c r="I31" s="15">
        <v>3910.4</v>
      </c>
      <c r="K31" s="42"/>
    </row>
    <row r="32" spans="1:11" s="41" customFormat="1" ht="15" x14ac:dyDescent="0.2">
      <c r="A32" s="38" t="s">
        <v>30</v>
      </c>
      <c r="B32" s="39" t="s">
        <v>22</v>
      </c>
      <c r="C32" s="40"/>
      <c r="D32" s="28"/>
      <c r="E32" s="29"/>
      <c r="F32" s="30"/>
      <c r="G32" s="29"/>
      <c r="H32" s="30"/>
      <c r="I32" s="15">
        <v>3910.4</v>
      </c>
      <c r="K32" s="42"/>
    </row>
    <row r="33" spans="1:11" s="15" customFormat="1" ht="15" x14ac:dyDescent="0.2">
      <c r="A33" s="45" t="s">
        <v>31</v>
      </c>
      <c r="B33" s="46" t="s">
        <v>22</v>
      </c>
      <c r="C33" s="27"/>
      <c r="D33" s="28"/>
      <c r="E33" s="29"/>
      <c r="F33" s="30"/>
      <c r="G33" s="29"/>
      <c r="H33" s="30"/>
      <c r="I33" s="15">
        <v>3910.4</v>
      </c>
      <c r="K33" s="16"/>
    </row>
    <row r="34" spans="1:11" s="41" customFormat="1" ht="26.25" thickBot="1" x14ac:dyDescent="0.25">
      <c r="A34" s="47" t="s">
        <v>32</v>
      </c>
      <c r="B34" s="48" t="s">
        <v>33</v>
      </c>
      <c r="C34" s="40"/>
      <c r="D34" s="28"/>
      <c r="E34" s="29"/>
      <c r="F34" s="30"/>
      <c r="G34" s="29"/>
      <c r="H34" s="30"/>
      <c r="I34" s="15">
        <v>3910.4</v>
      </c>
      <c r="K34" s="42"/>
    </row>
    <row r="35" spans="1:11" s="51" customFormat="1" ht="15" x14ac:dyDescent="0.2">
      <c r="A35" s="49" t="s">
        <v>34</v>
      </c>
      <c r="B35" s="26" t="s">
        <v>35</v>
      </c>
      <c r="C35" s="27">
        <f>F35*12</f>
        <v>0</v>
      </c>
      <c r="D35" s="28">
        <f>G35*I35</f>
        <v>35193.599999999999</v>
      </c>
      <c r="E35" s="29">
        <f>H35*12</f>
        <v>9</v>
      </c>
      <c r="F35" s="50"/>
      <c r="G35" s="29">
        <f>H35*12</f>
        <v>9</v>
      </c>
      <c r="H35" s="30">
        <v>0.75</v>
      </c>
      <c r="I35" s="15">
        <v>3910.4</v>
      </c>
      <c r="J35" s="15">
        <v>1.07</v>
      </c>
      <c r="K35" s="16">
        <v>0.6</v>
      </c>
    </row>
    <row r="36" spans="1:11" s="15" customFormat="1" ht="15" x14ac:dyDescent="0.2">
      <c r="A36" s="49" t="s">
        <v>36</v>
      </c>
      <c r="B36" s="26" t="s">
        <v>37</v>
      </c>
      <c r="C36" s="27">
        <f>F36*12</f>
        <v>0</v>
      </c>
      <c r="D36" s="28">
        <f>G36*I36</f>
        <v>114965.75999999999</v>
      </c>
      <c r="E36" s="29">
        <f>H36*12</f>
        <v>29.4</v>
      </c>
      <c r="F36" s="50"/>
      <c r="G36" s="29">
        <f>H36*12</f>
        <v>29.4</v>
      </c>
      <c r="H36" s="30">
        <v>2.4500000000000002</v>
      </c>
      <c r="I36" s="15">
        <v>3910.4</v>
      </c>
      <c r="J36" s="15">
        <v>1.07</v>
      </c>
      <c r="K36" s="16">
        <v>1.94</v>
      </c>
    </row>
    <row r="37" spans="1:11" s="23" customFormat="1" ht="30" x14ac:dyDescent="0.2">
      <c r="A37" s="49" t="s">
        <v>38</v>
      </c>
      <c r="B37" s="26" t="s">
        <v>14</v>
      </c>
      <c r="C37" s="52"/>
      <c r="D37" s="28">
        <v>2042.21</v>
      </c>
      <c r="E37" s="53"/>
      <c r="F37" s="50"/>
      <c r="G37" s="29">
        <f>D37/I37</f>
        <v>0.52</v>
      </c>
      <c r="H37" s="30">
        <f>G37/12</f>
        <v>0.04</v>
      </c>
      <c r="I37" s="15">
        <v>3910.4</v>
      </c>
      <c r="J37" s="15">
        <v>1.07</v>
      </c>
      <c r="K37" s="16">
        <v>0.03</v>
      </c>
    </row>
    <row r="38" spans="1:11" s="23" customFormat="1" ht="30" x14ac:dyDescent="0.2">
      <c r="A38" s="49" t="s">
        <v>39</v>
      </c>
      <c r="B38" s="26" t="s">
        <v>14</v>
      </c>
      <c r="C38" s="52"/>
      <c r="D38" s="28">
        <v>2042.21</v>
      </c>
      <c r="E38" s="53"/>
      <c r="F38" s="50"/>
      <c r="G38" s="29">
        <f>D38/I38</f>
        <v>0.52</v>
      </c>
      <c r="H38" s="30">
        <f>G38/12</f>
        <v>0.04</v>
      </c>
      <c r="I38" s="15">
        <v>3910.4</v>
      </c>
      <c r="J38" s="15">
        <v>1.07</v>
      </c>
      <c r="K38" s="16">
        <v>0.03</v>
      </c>
    </row>
    <row r="39" spans="1:11" s="23" customFormat="1" ht="20.25" customHeight="1" x14ac:dyDescent="0.2">
      <c r="A39" s="49" t="s">
        <v>117</v>
      </c>
      <c r="B39" s="26" t="s">
        <v>14</v>
      </c>
      <c r="C39" s="52"/>
      <c r="D39" s="28">
        <v>12896.1</v>
      </c>
      <c r="E39" s="53"/>
      <c r="F39" s="50"/>
      <c r="G39" s="29">
        <f>D39/I39</f>
        <v>3.3</v>
      </c>
      <c r="H39" s="30">
        <f>G39/12</f>
        <v>0.28000000000000003</v>
      </c>
      <c r="I39" s="15">
        <v>3910.4</v>
      </c>
      <c r="J39" s="15">
        <v>1.07</v>
      </c>
      <c r="K39" s="16">
        <v>0.21</v>
      </c>
    </row>
    <row r="40" spans="1:11" s="23" customFormat="1" ht="30" hidden="1" x14ac:dyDescent="0.2">
      <c r="A40" s="49" t="s">
        <v>40</v>
      </c>
      <c r="B40" s="26" t="s">
        <v>29</v>
      </c>
      <c r="C40" s="52"/>
      <c r="D40" s="28">
        <f>G40*I40</f>
        <v>0</v>
      </c>
      <c r="E40" s="53"/>
      <c r="F40" s="50"/>
      <c r="G40" s="29">
        <f>H40*12</f>
        <v>0</v>
      </c>
      <c r="H40" s="30">
        <v>0</v>
      </c>
      <c r="I40" s="15">
        <v>3910.4</v>
      </c>
      <c r="J40" s="15">
        <v>1.07</v>
      </c>
      <c r="K40" s="16">
        <v>0</v>
      </c>
    </row>
    <row r="41" spans="1:11" s="23" customFormat="1" ht="30" hidden="1" x14ac:dyDescent="0.2">
      <c r="A41" s="49" t="s">
        <v>41</v>
      </c>
      <c r="B41" s="26" t="s">
        <v>29</v>
      </c>
      <c r="C41" s="52"/>
      <c r="D41" s="28">
        <f>G41*I41</f>
        <v>0</v>
      </c>
      <c r="E41" s="53"/>
      <c r="F41" s="50"/>
      <c r="G41" s="29">
        <f>H41*12</f>
        <v>0</v>
      </c>
      <c r="H41" s="30">
        <v>0</v>
      </c>
      <c r="I41" s="15">
        <v>3910.4</v>
      </c>
      <c r="J41" s="15">
        <v>1.07</v>
      </c>
      <c r="K41" s="16">
        <v>0</v>
      </c>
    </row>
    <row r="42" spans="1:11" s="23" customFormat="1" ht="30" hidden="1" x14ac:dyDescent="0.2">
      <c r="A42" s="49" t="s">
        <v>42</v>
      </c>
      <c r="B42" s="26" t="s">
        <v>29</v>
      </c>
      <c r="C42" s="52"/>
      <c r="D42" s="28">
        <f>G42*I42</f>
        <v>0</v>
      </c>
      <c r="E42" s="53"/>
      <c r="F42" s="50"/>
      <c r="G42" s="29">
        <f>H42*12</f>
        <v>0</v>
      </c>
      <c r="H42" s="30">
        <v>0</v>
      </c>
      <c r="I42" s="15">
        <v>3910.4</v>
      </c>
      <c r="J42" s="15">
        <v>1.07</v>
      </c>
      <c r="K42" s="16">
        <v>0</v>
      </c>
    </row>
    <row r="43" spans="1:11" s="23" customFormat="1" ht="30" hidden="1" customHeight="1" x14ac:dyDescent="0.2">
      <c r="A43" s="49"/>
      <c r="B43" s="26" t="s">
        <v>29</v>
      </c>
      <c r="C43" s="52"/>
      <c r="D43" s="28"/>
      <c r="E43" s="53"/>
      <c r="F43" s="50"/>
      <c r="G43" s="29">
        <f>D43/I43</f>
        <v>0</v>
      </c>
      <c r="H43" s="30">
        <f>G43/12</f>
        <v>0</v>
      </c>
      <c r="I43" s="15">
        <v>3910.4</v>
      </c>
      <c r="J43" s="15"/>
      <c r="K43" s="16"/>
    </row>
    <row r="44" spans="1:11" s="23" customFormat="1" ht="30" x14ac:dyDescent="0.2">
      <c r="A44" s="49" t="s">
        <v>43</v>
      </c>
      <c r="B44" s="26"/>
      <c r="C44" s="52">
        <f>F44*12</f>
        <v>0</v>
      </c>
      <c r="D44" s="28">
        <f>G44*I44</f>
        <v>9854.2099999999991</v>
      </c>
      <c r="E44" s="53">
        <f>H44*12</f>
        <v>2.52</v>
      </c>
      <c r="F44" s="50"/>
      <c r="G44" s="29">
        <f>H44*12</f>
        <v>2.52</v>
      </c>
      <c r="H44" s="30">
        <v>0.21</v>
      </c>
      <c r="I44" s="15">
        <v>3910.4</v>
      </c>
      <c r="J44" s="15">
        <v>1.07</v>
      </c>
      <c r="K44" s="16">
        <v>0.14000000000000001</v>
      </c>
    </row>
    <row r="45" spans="1:11" s="15" customFormat="1" ht="15" x14ac:dyDescent="0.2">
      <c r="A45" s="49" t="s">
        <v>44</v>
      </c>
      <c r="B45" s="26" t="s">
        <v>45</v>
      </c>
      <c r="C45" s="52">
        <f>F45*12</f>
        <v>0</v>
      </c>
      <c r="D45" s="28">
        <f>G45*I45</f>
        <v>2815.49</v>
      </c>
      <c r="E45" s="53">
        <f>H45*12</f>
        <v>0.72</v>
      </c>
      <c r="F45" s="50"/>
      <c r="G45" s="29">
        <f>H45*12</f>
        <v>0.72</v>
      </c>
      <c r="H45" s="30">
        <v>0.06</v>
      </c>
      <c r="I45" s="15">
        <v>3910.4</v>
      </c>
      <c r="J45" s="15">
        <v>1.07</v>
      </c>
      <c r="K45" s="16">
        <v>0.03</v>
      </c>
    </row>
    <row r="46" spans="1:11" s="15" customFormat="1" ht="15" x14ac:dyDescent="0.2">
      <c r="A46" s="49" t="s">
        <v>46</v>
      </c>
      <c r="B46" s="54" t="s">
        <v>47</v>
      </c>
      <c r="C46" s="55">
        <f>F46*12</f>
        <v>0</v>
      </c>
      <c r="D46" s="28">
        <f t="shared" ref="D46:D47" si="0">G46*I46</f>
        <v>1876.99</v>
      </c>
      <c r="E46" s="53">
        <f t="shared" ref="E46:E47" si="1">H46*12</f>
        <v>0.48</v>
      </c>
      <c r="F46" s="50"/>
      <c r="G46" s="29">
        <f t="shared" ref="G46:G47" si="2">H46*12</f>
        <v>0.48</v>
      </c>
      <c r="H46" s="30">
        <v>0.04</v>
      </c>
      <c r="I46" s="15">
        <v>3910.4</v>
      </c>
      <c r="J46" s="15">
        <v>1.07</v>
      </c>
      <c r="K46" s="16">
        <v>0.02</v>
      </c>
    </row>
    <row r="47" spans="1:11" s="51" customFormat="1" ht="30" x14ac:dyDescent="0.2">
      <c r="A47" s="49" t="s">
        <v>48</v>
      </c>
      <c r="B47" s="26" t="s">
        <v>49</v>
      </c>
      <c r="C47" s="52">
        <f>F47*12</f>
        <v>0</v>
      </c>
      <c r="D47" s="28">
        <f t="shared" si="0"/>
        <v>2346.2399999999998</v>
      </c>
      <c r="E47" s="53">
        <f t="shared" si="1"/>
        <v>0.6</v>
      </c>
      <c r="F47" s="50"/>
      <c r="G47" s="29">
        <f t="shared" si="2"/>
        <v>0.6</v>
      </c>
      <c r="H47" s="30">
        <v>0.05</v>
      </c>
      <c r="I47" s="15">
        <v>3910.4</v>
      </c>
      <c r="J47" s="15">
        <v>1.07</v>
      </c>
      <c r="K47" s="16">
        <v>0.03</v>
      </c>
    </row>
    <row r="48" spans="1:11" s="51" customFormat="1" ht="15" x14ac:dyDescent="0.2">
      <c r="A48" s="49" t="s">
        <v>50</v>
      </c>
      <c r="B48" s="26"/>
      <c r="C48" s="27"/>
      <c r="D48" s="29">
        <f>D50+D51+D52+D53+D54+D55+D56+D57+D58+D59+D60</f>
        <v>18910.75</v>
      </c>
      <c r="E48" s="29"/>
      <c r="F48" s="50"/>
      <c r="G48" s="29">
        <f>D48/I48</f>
        <v>4.84</v>
      </c>
      <c r="H48" s="30">
        <f>G48/12</f>
        <v>0.4</v>
      </c>
      <c r="I48" s="15">
        <v>3910.4</v>
      </c>
      <c r="J48" s="15">
        <v>1.07</v>
      </c>
      <c r="K48" s="16">
        <v>0.52</v>
      </c>
    </row>
    <row r="49" spans="1:12" s="23" customFormat="1" ht="15" hidden="1" x14ac:dyDescent="0.2">
      <c r="A49" s="58" t="s">
        <v>51</v>
      </c>
      <c r="B49" s="59" t="s">
        <v>52</v>
      </c>
      <c r="C49" s="60"/>
      <c r="D49" s="61">
        <f>G49*I49</f>
        <v>0</v>
      </c>
      <c r="E49" s="62"/>
      <c r="F49" s="63"/>
      <c r="G49" s="62">
        <f>H49*12</f>
        <v>0</v>
      </c>
      <c r="H49" s="63">
        <v>0</v>
      </c>
      <c r="I49" s="15">
        <v>3910.4</v>
      </c>
      <c r="J49" s="15">
        <v>1.07</v>
      </c>
      <c r="K49" s="16">
        <v>0</v>
      </c>
      <c r="L49" s="51"/>
    </row>
    <row r="50" spans="1:12" s="23" customFormat="1" ht="24.75" customHeight="1" x14ac:dyDescent="0.2">
      <c r="A50" s="58" t="s">
        <v>136</v>
      </c>
      <c r="B50" s="59" t="s">
        <v>52</v>
      </c>
      <c r="C50" s="60"/>
      <c r="D50" s="61">
        <v>622.74</v>
      </c>
      <c r="E50" s="62"/>
      <c r="F50" s="63"/>
      <c r="G50" s="62"/>
      <c r="H50" s="63"/>
      <c r="I50" s="15">
        <v>3910.4</v>
      </c>
      <c r="J50" s="15">
        <v>1.07</v>
      </c>
      <c r="K50" s="16">
        <v>0.01</v>
      </c>
      <c r="L50" s="51"/>
    </row>
    <row r="51" spans="1:12" s="23" customFormat="1" ht="18" customHeight="1" x14ac:dyDescent="0.2">
      <c r="A51" s="58" t="s">
        <v>53</v>
      </c>
      <c r="B51" s="59" t="s">
        <v>54</v>
      </c>
      <c r="C51" s="60">
        <f>F51*12</f>
        <v>0</v>
      </c>
      <c r="D51" s="61">
        <v>459.48</v>
      </c>
      <c r="E51" s="62">
        <f>H51*12</f>
        <v>0</v>
      </c>
      <c r="F51" s="63"/>
      <c r="G51" s="62"/>
      <c r="H51" s="63"/>
      <c r="I51" s="15">
        <v>3910.4</v>
      </c>
      <c r="J51" s="15">
        <v>1.07</v>
      </c>
      <c r="K51" s="16">
        <v>0.01</v>
      </c>
      <c r="L51" s="51"/>
    </row>
    <row r="52" spans="1:12" s="23" customFormat="1" ht="15" x14ac:dyDescent="0.2">
      <c r="A52" s="58" t="s">
        <v>118</v>
      </c>
      <c r="B52" s="67" t="s">
        <v>52</v>
      </c>
      <c r="C52" s="60"/>
      <c r="D52" s="61">
        <v>818.74</v>
      </c>
      <c r="E52" s="62"/>
      <c r="F52" s="63"/>
      <c r="G52" s="62"/>
      <c r="H52" s="63"/>
      <c r="I52" s="15"/>
      <c r="J52" s="15"/>
      <c r="K52" s="16"/>
      <c r="L52" s="51"/>
    </row>
    <row r="53" spans="1:12" s="23" customFormat="1" ht="15" x14ac:dyDescent="0.2">
      <c r="A53" s="58" t="s">
        <v>55</v>
      </c>
      <c r="B53" s="59" t="s">
        <v>52</v>
      </c>
      <c r="C53" s="60">
        <f>F53*12</f>
        <v>0</v>
      </c>
      <c r="D53" s="61">
        <v>875.61</v>
      </c>
      <c r="E53" s="62">
        <f>H53*12</f>
        <v>0</v>
      </c>
      <c r="F53" s="63"/>
      <c r="G53" s="62"/>
      <c r="H53" s="63"/>
      <c r="I53" s="15">
        <v>3910.4</v>
      </c>
      <c r="J53" s="15">
        <v>1.07</v>
      </c>
      <c r="K53" s="16">
        <v>0.01</v>
      </c>
      <c r="L53" s="51"/>
    </row>
    <row r="54" spans="1:12" s="23" customFormat="1" ht="15" x14ac:dyDescent="0.2">
      <c r="A54" s="58" t="s">
        <v>56</v>
      </c>
      <c r="B54" s="59" t="s">
        <v>52</v>
      </c>
      <c r="C54" s="60">
        <f>F54*12</f>
        <v>0</v>
      </c>
      <c r="D54" s="61">
        <v>3903.72</v>
      </c>
      <c r="E54" s="62">
        <f>H54*12</f>
        <v>0</v>
      </c>
      <c r="F54" s="63"/>
      <c r="G54" s="62"/>
      <c r="H54" s="63"/>
      <c r="I54" s="15">
        <v>3910.4</v>
      </c>
      <c r="J54" s="15">
        <v>1.07</v>
      </c>
      <c r="K54" s="16">
        <v>0.06</v>
      </c>
      <c r="L54" s="51"/>
    </row>
    <row r="55" spans="1:12" s="23" customFormat="1" ht="15" x14ac:dyDescent="0.2">
      <c r="A55" s="58" t="s">
        <v>57</v>
      </c>
      <c r="B55" s="59" t="s">
        <v>52</v>
      </c>
      <c r="C55" s="60">
        <f>F55*12</f>
        <v>0</v>
      </c>
      <c r="D55" s="61">
        <v>918.95</v>
      </c>
      <c r="E55" s="62">
        <f>H55*12</f>
        <v>0</v>
      </c>
      <c r="F55" s="63"/>
      <c r="G55" s="62"/>
      <c r="H55" s="63"/>
      <c r="I55" s="15">
        <v>3910.4</v>
      </c>
      <c r="J55" s="15">
        <v>1.07</v>
      </c>
      <c r="K55" s="16">
        <v>0.01</v>
      </c>
      <c r="L55" s="51"/>
    </row>
    <row r="56" spans="1:12" s="23" customFormat="1" ht="20.25" customHeight="1" x14ac:dyDescent="0.2">
      <c r="A56" s="58" t="s">
        <v>58</v>
      </c>
      <c r="B56" s="59" t="s">
        <v>52</v>
      </c>
      <c r="C56" s="60"/>
      <c r="D56" s="61">
        <v>437.79</v>
      </c>
      <c r="E56" s="62"/>
      <c r="F56" s="63"/>
      <c r="G56" s="62"/>
      <c r="H56" s="63"/>
      <c r="I56" s="15">
        <v>3910.4</v>
      </c>
      <c r="J56" s="15">
        <v>1.07</v>
      </c>
      <c r="K56" s="16">
        <v>0.01</v>
      </c>
      <c r="L56" s="51"/>
    </row>
    <row r="57" spans="1:12" s="23" customFormat="1" ht="15" x14ac:dyDescent="0.2">
      <c r="A57" s="58" t="s">
        <v>59</v>
      </c>
      <c r="B57" s="59" t="s">
        <v>54</v>
      </c>
      <c r="C57" s="60"/>
      <c r="D57" s="61">
        <v>1751.23</v>
      </c>
      <c r="E57" s="62"/>
      <c r="F57" s="63"/>
      <c r="G57" s="62"/>
      <c r="H57" s="63"/>
      <c r="I57" s="15">
        <v>3910.4</v>
      </c>
      <c r="J57" s="15">
        <v>1.07</v>
      </c>
      <c r="K57" s="16">
        <v>0.03</v>
      </c>
      <c r="L57" s="51"/>
    </row>
    <row r="58" spans="1:12" s="23" customFormat="1" ht="25.5" x14ac:dyDescent="0.2">
      <c r="A58" s="58" t="s">
        <v>60</v>
      </c>
      <c r="B58" s="59" t="s">
        <v>52</v>
      </c>
      <c r="C58" s="60">
        <f>F58*12</f>
        <v>0</v>
      </c>
      <c r="D58" s="62">
        <v>3123</v>
      </c>
      <c r="E58" s="62">
        <f>H58*12</f>
        <v>0</v>
      </c>
      <c r="F58" s="63"/>
      <c r="G58" s="62"/>
      <c r="H58" s="63"/>
      <c r="I58" s="15">
        <v>3910.4</v>
      </c>
      <c r="J58" s="15">
        <v>1.07</v>
      </c>
      <c r="K58" s="16">
        <v>0.05</v>
      </c>
      <c r="L58" s="51"/>
    </row>
    <row r="59" spans="1:12" s="23" customFormat="1" ht="25.5" x14ac:dyDescent="0.2">
      <c r="A59" s="58" t="s">
        <v>137</v>
      </c>
      <c r="B59" s="59" t="s">
        <v>52</v>
      </c>
      <c r="C59" s="60"/>
      <c r="D59" s="62">
        <v>3488.61</v>
      </c>
      <c r="E59" s="62"/>
      <c r="F59" s="63"/>
      <c r="G59" s="62"/>
      <c r="H59" s="63"/>
      <c r="I59" s="15">
        <v>3910.4</v>
      </c>
      <c r="J59" s="15">
        <v>1.07</v>
      </c>
      <c r="K59" s="16">
        <v>0.01</v>
      </c>
      <c r="L59" s="51"/>
    </row>
    <row r="60" spans="1:12" s="23" customFormat="1" ht="25.5" x14ac:dyDescent="0.2">
      <c r="A60" s="151" t="s">
        <v>126</v>
      </c>
      <c r="B60" s="150" t="s">
        <v>29</v>
      </c>
      <c r="C60" s="144"/>
      <c r="D60" s="77">
        <v>2510.88</v>
      </c>
      <c r="E60" s="65"/>
      <c r="F60" s="63"/>
      <c r="G60" s="65"/>
      <c r="H60" s="134"/>
      <c r="I60" s="15"/>
      <c r="J60" s="15"/>
      <c r="K60" s="16"/>
      <c r="L60" s="51"/>
    </row>
    <row r="61" spans="1:12" s="51" customFormat="1" ht="30" x14ac:dyDescent="0.2">
      <c r="A61" s="49" t="s">
        <v>61</v>
      </c>
      <c r="B61" s="26"/>
      <c r="C61" s="27"/>
      <c r="D61" s="29">
        <f>D62+D63+D64+D65</f>
        <v>12444.39</v>
      </c>
      <c r="E61" s="29"/>
      <c r="F61" s="50"/>
      <c r="G61" s="29">
        <f>D61/I61</f>
        <v>3.18</v>
      </c>
      <c r="H61" s="30">
        <f>G61/12</f>
        <v>0.27</v>
      </c>
      <c r="I61" s="15">
        <v>3910.4</v>
      </c>
      <c r="J61" s="15">
        <v>1.07</v>
      </c>
      <c r="K61" s="16">
        <v>0.75</v>
      </c>
    </row>
    <row r="62" spans="1:12" s="23" customFormat="1" ht="15" x14ac:dyDescent="0.2">
      <c r="A62" s="58" t="s">
        <v>62</v>
      </c>
      <c r="B62" s="59" t="s">
        <v>63</v>
      </c>
      <c r="C62" s="60"/>
      <c r="D62" s="61">
        <v>2626.83</v>
      </c>
      <c r="E62" s="62"/>
      <c r="F62" s="63"/>
      <c r="G62" s="62"/>
      <c r="H62" s="63"/>
      <c r="I62" s="15">
        <v>3910.4</v>
      </c>
      <c r="J62" s="15">
        <v>1.07</v>
      </c>
      <c r="K62" s="16">
        <v>0.04</v>
      </c>
      <c r="L62" s="51"/>
    </row>
    <row r="63" spans="1:12" s="23" customFormat="1" ht="25.5" x14ac:dyDescent="0.2">
      <c r="A63" s="58" t="s">
        <v>64</v>
      </c>
      <c r="B63" s="59" t="s">
        <v>65</v>
      </c>
      <c r="C63" s="60"/>
      <c r="D63" s="61">
        <v>1751.23</v>
      </c>
      <c r="E63" s="62"/>
      <c r="F63" s="63"/>
      <c r="G63" s="62"/>
      <c r="H63" s="63"/>
      <c r="I63" s="15">
        <v>3910.4</v>
      </c>
      <c r="J63" s="15">
        <v>1.07</v>
      </c>
      <c r="K63" s="16">
        <v>0.03</v>
      </c>
      <c r="L63" s="51"/>
    </row>
    <row r="64" spans="1:12" s="23" customFormat="1" ht="18.75" customHeight="1" x14ac:dyDescent="0.2">
      <c r="A64" s="58" t="s">
        <v>66</v>
      </c>
      <c r="B64" s="59" t="s">
        <v>67</v>
      </c>
      <c r="C64" s="60"/>
      <c r="D64" s="61">
        <v>1837.85</v>
      </c>
      <c r="E64" s="62"/>
      <c r="F64" s="63"/>
      <c r="G64" s="62"/>
      <c r="H64" s="63"/>
      <c r="I64" s="15">
        <v>3910.4</v>
      </c>
      <c r="J64" s="15">
        <v>1.07</v>
      </c>
      <c r="K64" s="16">
        <v>0.03</v>
      </c>
      <c r="L64" s="51"/>
    </row>
    <row r="65" spans="1:12" s="23" customFormat="1" ht="21" customHeight="1" x14ac:dyDescent="0.2">
      <c r="A65" s="66" t="s">
        <v>74</v>
      </c>
      <c r="B65" s="59" t="s">
        <v>14</v>
      </c>
      <c r="C65" s="60"/>
      <c r="D65" s="62">
        <v>6228.48</v>
      </c>
      <c r="E65" s="65"/>
      <c r="F65" s="63"/>
      <c r="G65" s="62"/>
      <c r="H65" s="63"/>
      <c r="I65" s="15">
        <v>3910.4</v>
      </c>
      <c r="J65" s="15">
        <v>1.07</v>
      </c>
      <c r="K65" s="16">
        <v>0.11</v>
      </c>
      <c r="L65" s="51"/>
    </row>
    <row r="66" spans="1:12" s="23" customFormat="1" ht="30" x14ac:dyDescent="0.2">
      <c r="A66" s="49" t="s">
        <v>75</v>
      </c>
      <c r="B66" s="137"/>
      <c r="C66" s="64"/>
      <c r="D66" s="29">
        <v>0</v>
      </c>
      <c r="E66" s="62"/>
      <c r="F66" s="63"/>
      <c r="G66" s="29">
        <f>D66/I66</f>
        <v>0</v>
      </c>
      <c r="H66" s="30">
        <f>G66/12</f>
        <v>0</v>
      </c>
      <c r="I66" s="15">
        <v>3910.4</v>
      </c>
      <c r="J66" s="15">
        <v>1.07</v>
      </c>
      <c r="K66" s="16">
        <v>0.06</v>
      </c>
      <c r="L66" s="51"/>
    </row>
    <row r="67" spans="1:12" s="23" customFormat="1" ht="15" x14ac:dyDescent="0.2">
      <c r="A67" s="25" t="s">
        <v>76</v>
      </c>
      <c r="B67" s="137"/>
      <c r="C67" s="64"/>
      <c r="D67" s="29">
        <f>D69+D70</f>
        <v>12916</v>
      </c>
      <c r="E67" s="65"/>
      <c r="F67" s="134"/>
      <c r="G67" s="29">
        <f>D67/I67</f>
        <v>3.3</v>
      </c>
      <c r="H67" s="30">
        <f>G67/12</f>
        <v>0.28000000000000003</v>
      </c>
      <c r="I67" s="15">
        <v>3910.4</v>
      </c>
      <c r="J67" s="15">
        <v>1.07</v>
      </c>
      <c r="K67" s="16">
        <v>0.21</v>
      </c>
      <c r="L67" s="51"/>
    </row>
    <row r="68" spans="1:12" s="23" customFormat="1" ht="15" hidden="1" x14ac:dyDescent="0.2">
      <c r="A68" s="58" t="s">
        <v>77</v>
      </c>
      <c r="B68" s="59" t="s">
        <v>14</v>
      </c>
      <c r="C68" s="60"/>
      <c r="D68" s="61">
        <f t="shared" ref="D68:D75" si="3">G68*I68</f>
        <v>0</v>
      </c>
      <c r="E68" s="62"/>
      <c r="F68" s="63"/>
      <c r="G68" s="62">
        <f>H68*12</f>
        <v>0</v>
      </c>
      <c r="H68" s="63">
        <v>0</v>
      </c>
      <c r="I68" s="15">
        <v>3910.4</v>
      </c>
      <c r="J68" s="15">
        <v>1.07</v>
      </c>
      <c r="K68" s="16">
        <v>0</v>
      </c>
      <c r="L68" s="51"/>
    </row>
    <row r="69" spans="1:12" s="23" customFormat="1" ht="15" x14ac:dyDescent="0.2">
      <c r="A69" s="58" t="s">
        <v>78</v>
      </c>
      <c r="B69" s="59" t="s">
        <v>52</v>
      </c>
      <c r="C69" s="60"/>
      <c r="D69" s="61">
        <v>12000.72</v>
      </c>
      <c r="E69" s="62"/>
      <c r="F69" s="63"/>
      <c r="G69" s="62"/>
      <c r="H69" s="63"/>
      <c r="I69" s="15">
        <v>3910.4</v>
      </c>
      <c r="J69" s="15">
        <v>1.07</v>
      </c>
      <c r="K69" s="16">
        <v>0.2</v>
      </c>
      <c r="L69" s="51"/>
    </row>
    <row r="70" spans="1:12" s="23" customFormat="1" ht="15" x14ac:dyDescent="0.2">
      <c r="A70" s="58" t="s">
        <v>79</v>
      </c>
      <c r="B70" s="59" t="s">
        <v>52</v>
      </c>
      <c r="C70" s="60"/>
      <c r="D70" s="61">
        <v>915.28</v>
      </c>
      <c r="E70" s="62"/>
      <c r="F70" s="63"/>
      <c r="G70" s="62"/>
      <c r="H70" s="63"/>
      <c r="I70" s="15">
        <v>3910.4</v>
      </c>
      <c r="J70" s="15">
        <v>1.07</v>
      </c>
      <c r="K70" s="16">
        <v>0.01</v>
      </c>
      <c r="L70" s="51"/>
    </row>
    <row r="71" spans="1:12" s="23" customFormat="1" ht="27.75" hidden="1" customHeight="1" x14ac:dyDescent="0.2">
      <c r="A71" s="66" t="s">
        <v>80</v>
      </c>
      <c r="B71" s="59" t="s">
        <v>29</v>
      </c>
      <c r="C71" s="60"/>
      <c r="D71" s="61">
        <f t="shared" si="3"/>
        <v>0</v>
      </c>
      <c r="E71" s="62"/>
      <c r="F71" s="63"/>
      <c r="G71" s="62"/>
      <c r="H71" s="63"/>
      <c r="I71" s="15">
        <v>3910.4</v>
      </c>
      <c r="J71" s="15">
        <v>1.07</v>
      </c>
      <c r="K71" s="16">
        <v>0</v>
      </c>
      <c r="L71" s="51"/>
    </row>
    <row r="72" spans="1:12" s="23" customFormat="1" ht="25.5" hidden="1" x14ac:dyDescent="0.2">
      <c r="A72" s="66" t="s">
        <v>81</v>
      </c>
      <c r="B72" s="59" t="s">
        <v>29</v>
      </c>
      <c r="C72" s="60"/>
      <c r="D72" s="61">
        <f t="shared" si="3"/>
        <v>0</v>
      </c>
      <c r="E72" s="62"/>
      <c r="F72" s="63"/>
      <c r="G72" s="62"/>
      <c r="H72" s="63"/>
      <c r="I72" s="15">
        <v>3910.4</v>
      </c>
      <c r="J72" s="15">
        <v>1.07</v>
      </c>
      <c r="K72" s="16">
        <v>0</v>
      </c>
      <c r="L72" s="51"/>
    </row>
    <row r="73" spans="1:12" s="23" customFormat="1" ht="25.5" hidden="1" x14ac:dyDescent="0.2">
      <c r="A73" s="66" t="s">
        <v>82</v>
      </c>
      <c r="B73" s="59" t="s">
        <v>29</v>
      </c>
      <c r="C73" s="60"/>
      <c r="D73" s="61">
        <f t="shared" si="3"/>
        <v>0</v>
      </c>
      <c r="E73" s="62"/>
      <c r="F73" s="63"/>
      <c r="G73" s="62"/>
      <c r="H73" s="63"/>
      <c r="I73" s="15">
        <v>3910.4</v>
      </c>
      <c r="J73" s="15">
        <v>1.07</v>
      </c>
      <c r="K73" s="16">
        <v>0</v>
      </c>
      <c r="L73" s="51"/>
    </row>
    <row r="74" spans="1:12" s="23" customFormat="1" ht="25.5" hidden="1" x14ac:dyDescent="0.2">
      <c r="A74" s="66" t="s">
        <v>83</v>
      </c>
      <c r="B74" s="59" t="s">
        <v>29</v>
      </c>
      <c r="C74" s="60"/>
      <c r="D74" s="61">
        <f t="shared" si="3"/>
        <v>0</v>
      </c>
      <c r="E74" s="62"/>
      <c r="F74" s="63"/>
      <c r="G74" s="62"/>
      <c r="H74" s="63"/>
      <c r="I74" s="15">
        <v>3910.4</v>
      </c>
      <c r="J74" s="15">
        <v>1.07</v>
      </c>
      <c r="K74" s="16">
        <v>0</v>
      </c>
      <c r="L74" s="51"/>
    </row>
    <row r="75" spans="1:12" s="23" customFormat="1" ht="25.5" hidden="1" x14ac:dyDescent="0.2">
      <c r="A75" s="66" t="s">
        <v>84</v>
      </c>
      <c r="B75" s="59" t="s">
        <v>29</v>
      </c>
      <c r="C75" s="60"/>
      <c r="D75" s="61">
        <f t="shared" si="3"/>
        <v>0</v>
      </c>
      <c r="E75" s="62"/>
      <c r="F75" s="63"/>
      <c r="G75" s="62"/>
      <c r="H75" s="63"/>
      <c r="I75" s="15">
        <v>3910.4</v>
      </c>
      <c r="J75" s="15">
        <v>1.07</v>
      </c>
      <c r="K75" s="16">
        <v>0</v>
      </c>
      <c r="L75" s="51"/>
    </row>
    <row r="76" spans="1:12" s="23" customFormat="1" ht="15" hidden="1" x14ac:dyDescent="0.2">
      <c r="A76" s="49"/>
      <c r="B76" s="59"/>
      <c r="C76" s="60"/>
      <c r="D76" s="29"/>
      <c r="E76" s="62"/>
      <c r="F76" s="63"/>
      <c r="G76" s="29"/>
      <c r="H76" s="30"/>
      <c r="I76" s="15">
        <v>3910.4</v>
      </c>
      <c r="J76" s="15"/>
      <c r="K76" s="16"/>
      <c r="L76" s="51"/>
    </row>
    <row r="77" spans="1:12" s="23" customFormat="1" ht="15" hidden="1" x14ac:dyDescent="0.2">
      <c r="A77" s="58"/>
      <c r="B77" s="59"/>
      <c r="C77" s="60"/>
      <c r="D77" s="61"/>
      <c r="E77" s="62"/>
      <c r="F77" s="63"/>
      <c r="G77" s="62"/>
      <c r="H77" s="63"/>
      <c r="I77" s="15">
        <v>3910.4</v>
      </c>
      <c r="J77" s="15"/>
      <c r="K77" s="16"/>
      <c r="L77" s="51"/>
    </row>
    <row r="78" spans="1:12" s="23" customFormat="1" ht="15" hidden="1" x14ac:dyDescent="0.2">
      <c r="A78" s="58"/>
      <c r="B78" s="59"/>
      <c r="C78" s="60"/>
      <c r="D78" s="61"/>
      <c r="E78" s="62"/>
      <c r="F78" s="63"/>
      <c r="G78" s="62"/>
      <c r="H78" s="63"/>
      <c r="I78" s="15">
        <v>3910.4</v>
      </c>
      <c r="J78" s="15"/>
      <c r="K78" s="16"/>
      <c r="L78" s="51"/>
    </row>
    <row r="79" spans="1:12" s="23" customFormat="1" ht="15" hidden="1" x14ac:dyDescent="0.2">
      <c r="A79" s="58"/>
      <c r="B79" s="59"/>
      <c r="C79" s="60"/>
      <c r="D79" s="61"/>
      <c r="E79" s="62"/>
      <c r="F79" s="63"/>
      <c r="G79" s="62"/>
      <c r="H79" s="63"/>
      <c r="I79" s="15">
        <v>3910.4</v>
      </c>
      <c r="J79" s="15"/>
      <c r="K79" s="16"/>
      <c r="L79" s="51"/>
    </row>
    <row r="80" spans="1:12" s="23" customFormat="1" ht="15" hidden="1" x14ac:dyDescent="0.2">
      <c r="A80" s="58" t="s">
        <v>85</v>
      </c>
      <c r="B80" s="68" t="s">
        <v>86</v>
      </c>
      <c r="C80" s="64"/>
      <c r="D80" s="69"/>
      <c r="E80" s="65"/>
      <c r="F80" s="63"/>
      <c r="G80" s="65"/>
      <c r="H80" s="134"/>
      <c r="I80" s="15">
        <v>3910.4</v>
      </c>
      <c r="J80" s="15"/>
      <c r="K80" s="16"/>
      <c r="L80" s="51"/>
    </row>
    <row r="81" spans="1:12" s="15" customFormat="1" ht="15" x14ac:dyDescent="0.2">
      <c r="A81" s="49" t="s">
        <v>88</v>
      </c>
      <c r="B81" s="26"/>
      <c r="C81" s="27"/>
      <c r="D81" s="29">
        <f>D82</f>
        <v>20251.2</v>
      </c>
      <c r="E81" s="29"/>
      <c r="F81" s="50"/>
      <c r="G81" s="29">
        <f>D81/I81</f>
        <v>5.18</v>
      </c>
      <c r="H81" s="30">
        <f>G81/12</f>
        <v>0.43</v>
      </c>
      <c r="I81" s="15">
        <v>3910.4</v>
      </c>
      <c r="J81" s="15">
        <v>1.07</v>
      </c>
      <c r="K81" s="16">
        <v>0.03</v>
      </c>
      <c r="L81" s="51"/>
    </row>
    <row r="82" spans="1:12" s="23" customFormat="1" ht="15" x14ac:dyDescent="0.2">
      <c r="A82" s="58" t="s">
        <v>89</v>
      </c>
      <c r="B82" s="68" t="s">
        <v>54</v>
      </c>
      <c r="C82" s="60"/>
      <c r="D82" s="61">
        <v>20251.2</v>
      </c>
      <c r="E82" s="62"/>
      <c r="F82" s="63"/>
      <c r="G82" s="62"/>
      <c r="H82" s="63"/>
      <c r="I82" s="15">
        <v>3910.4</v>
      </c>
      <c r="J82" s="15">
        <v>1.07</v>
      </c>
      <c r="K82" s="16">
        <v>0.03</v>
      </c>
      <c r="L82" s="51"/>
    </row>
    <row r="83" spans="1:12" s="23" customFormat="1" ht="15" hidden="1" x14ac:dyDescent="0.2">
      <c r="A83" s="58"/>
      <c r="B83" s="59"/>
      <c r="C83" s="60"/>
      <c r="D83" s="61"/>
      <c r="E83" s="62"/>
      <c r="F83" s="63"/>
      <c r="G83" s="62"/>
      <c r="H83" s="63"/>
      <c r="I83" s="15">
        <v>3910.4</v>
      </c>
      <c r="J83" s="15"/>
      <c r="K83" s="16"/>
      <c r="L83" s="51"/>
    </row>
    <row r="84" spans="1:12" s="23" customFormat="1" ht="15" x14ac:dyDescent="0.2">
      <c r="A84" s="49" t="s">
        <v>90</v>
      </c>
      <c r="B84" s="59"/>
      <c r="C84" s="64"/>
      <c r="D84" s="28">
        <v>0</v>
      </c>
      <c r="E84" s="29"/>
      <c r="F84" s="50"/>
      <c r="G84" s="29">
        <f>D84/I84</f>
        <v>0</v>
      </c>
      <c r="H84" s="30">
        <f>G84/12</f>
        <v>0</v>
      </c>
      <c r="I84" s="15">
        <v>3910.4</v>
      </c>
      <c r="J84" s="15"/>
      <c r="K84" s="16"/>
      <c r="L84" s="51"/>
    </row>
    <row r="85" spans="1:12" s="23" customFormat="1" ht="15" hidden="1" x14ac:dyDescent="0.2">
      <c r="A85" s="58" t="s">
        <v>92</v>
      </c>
      <c r="B85" s="68" t="s">
        <v>52</v>
      </c>
      <c r="C85" s="64"/>
      <c r="D85" s="69"/>
      <c r="E85" s="65"/>
      <c r="F85" s="63"/>
      <c r="G85" s="65"/>
      <c r="H85" s="134"/>
      <c r="I85" s="15">
        <v>3910.4</v>
      </c>
      <c r="J85" s="15"/>
      <c r="K85" s="16"/>
      <c r="L85" s="51"/>
    </row>
    <row r="86" spans="1:12" s="15" customFormat="1" ht="15" x14ac:dyDescent="0.2">
      <c r="A86" s="49" t="s">
        <v>93</v>
      </c>
      <c r="B86" s="26"/>
      <c r="C86" s="27"/>
      <c r="D86" s="29">
        <f>D87</f>
        <v>2440.8000000000002</v>
      </c>
      <c r="E86" s="29"/>
      <c r="F86" s="50"/>
      <c r="G86" s="29">
        <f>D86/I86</f>
        <v>0.62</v>
      </c>
      <c r="H86" s="30">
        <f>G86/12</f>
        <v>0.05</v>
      </c>
      <c r="I86" s="15">
        <v>3910.4</v>
      </c>
      <c r="J86" s="15">
        <v>1.07</v>
      </c>
      <c r="K86" s="16">
        <v>0.47</v>
      </c>
      <c r="L86" s="51"/>
    </row>
    <row r="87" spans="1:12" s="23" customFormat="1" ht="15.75" thickBot="1" x14ac:dyDescent="0.25">
      <c r="A87" s="58" t="s">
        <v>95</v>
      </c>
      <c r="B87" s="68" t="s">
        <v>116</v>
      </c>
      <c r="C87" s="60"/>
      <c r="D87" s="61">
        <v>2440.8000000000002</v>
      </c>
      <c r="E87" s="62"/>
      <c r="F87" s="63"/>
      <c r="G87" s="62"/>
      <c r="H87" s="63"/>
      <c r="I87" s="15">
        <v>3910.4</v>
      </c>
      <c r="J87" s="15">
        <v>1.07</v>
      </c>
      <c r="K87" s="16">
        <v>0.04</v>
      </c>
      <c r="L87" s="51"/>
    </row>
    <row r="88" spans="1:12" s="23" customFormat="1" ht="25.5" hidden="1" customHeight="1" x14ac:dyDescent="0.2">
      <c r="A88" s="58"/>
      <c r="B88" s="68"/>
      <c r="C88" s="60"/>
      <c r="D88" s="61"/>
      <c r="E88" s="62"/>
      <c r="F88" s="63"/>
      <c r="G88" s="62"/>
      <c r="H88" s="63"/>
      <c r="I88" s="15">
        <v>3910.4</v>
      </c>
      <c r="J88" s="15"/>
      <c r="K88" s="16"/>
      <c r="L88" s="51"/>
    </row>
    <row r="89" spans="1:12" s="23" customFormat="1" ht="25.5" hidden="1" customHeight="1" x14ac:dyDescent="0.2">
      <c r="A89" s="58"/>
      <c r="B89" s="68"/>
      <c r="C89" s="70"/>
      <c r="D89" s="71"/>
      <c r="E89" s="72"/>
      <c r="F89" s="73"/>
      <c r="G89" s="72"/>
      <c r="H89" s="73"/>
      <c r="I89" s="15">
        <v>3910.4</v>
      </c>
      <c r="J89" s="15"/>
      <c r="K89" s="16"/>
      <c r="L89" s="51"/>
    </row>
    <row r="90" spans="1:12" s="15" customFormat="1" ht="38.25" thickBot="1" x14ac:dyDescent="0.25">
      <c r="A90" s="132" t="s">
        <v>139</v>
      </c>
      <c r="B90" s="13" t="s">
        <v>29</v>
      </c>
      <c r="C90" s="133">
        <f>F90*12</f>
        <v>0</v>
      </c>
      <c r="D90" s="125">
        <f>G90*I90</f>
        <v>70387.199999999997</v>
      </c>
      <c r="E90" s="125">
        <f>H90*12</f>
        <v>18</v>
      </c>
      <c r="F90" s="126"/>
      <c r="G90" s="125">
        <f>H90*12</f>
        <v>18</v>
      </c>
      <c r="H90" s="126">
        <v>1.5</v>
      </c>
      <c r="I90" s="15">
        <v>3910.4</v>
      </c>
      <c r="J90" s="15">
        <v>1.07</v>
      </c>
      <c r="K90" s="16">
        <v>1.33</v>
      </c>
    </row>
    <row r="91" spans="1:12" s="15" customFormat="1" ht="19.5" hidden="1" thickBot="1" x14ac:dyDescent="0.25">
      <c r="A91" s="129" t="s">
        <v>97</v>
      </c>
      <c r="B91" s="130"/>
      <c r="C91" s="131">
        <f>F91*12</f>
        <v>0</v>
      </c>
      <c r="D91" s="122">
        <f t="shared" ref="D91:D100" si="4">G91*I91</f>
        <v>0</v>
      </c>
      <c r="E91" s="122">
        <f t="shared" ref="E91:E101" si="5">H91*12</f>
        <v>0</v>
      </c>
      <c r="F91" s="123"/>
      <c r="G91" s="122">
        <f t="shared" ref="G91:G100" si="6">H91*12</f>
        <v>0</v>
      </c>
      <c r="H91" s="30"/>
      <c r="I91" s="15">
        <v>3910.4</v>
      </c>
      <c r="K91" s="16"/>
    </row>
    <row r="92" spans="1:12" s="78" customFormat="1" ht="15.75" hidden="1" thickBot="1" x14ac:dyDescent="0.25">
      <c r="A92" s="74" t="s">
        <v>98</v>
      </c>
      <c r="B92" s="75"/>
      <c r="C92" s="76"/>
      <c r="D92" s="56">
        <f t="shared" si="4"/>
        <v>0</v>
      </c>
      <c r="E92" s="56">
        <f t="shared" si="5"/>
        <v>0</v>
      </c>
      <c r="F92" s="57"/>
      <c r="G92" s="56">
        <f t="shared" si="6"/>
        <v>0</v>
      </c>
      <c r="H92" s="135"/>
      <c r="I92" s="15">
        <v>3910.4</v>
      </c>
      <c r="K92" s="79"/>
    </row>
    <row r="93" spans="1:12" s="78" customFormat="1" ht="15.75" hidden="1" thickBot="1" x14ac:dyDescent="0.25">
      <c r="A93" s="74" t="s">
        <v>99</v>
      </c>
      <c r="B93" s="75"/>
      <c r="C93" s="76"/>
      <c r="D93" s="56">
        <f t="shared" si="4"/>
        <v>0</v>
      </c>
      <c r="E93" s="56">
        <f t="shared" si="5"/>
        <v>0</v>
      </c>
      <c r="F93" s="57"/>
      <c r="G93" s="56">
        <f t="shared" si="6"/>
        <v>0</v>
      </c>
      <c r="H93" s="135"/>
      <c r="I93" s="15">
        <v>3910.4</v>
      </c>
      <c r="K93" s="79"/>
    </row>
    <row r="94" spans="1:12" s="78" customFormat="1" ht="15.75" hidden="1" thickBot="1" x14ac:dyDescent="0.25">
      <c r="A94" s="74" t="s">
        <v>100</v>
      </c>
      <c r="B94" s="75"/>
      <c r="C94" s="76"/>
      <c r="D94" s="56">
        <f t="shared" si="4"/>
        <v>0</v>
      </c>
      <c r="E94" s="56">
        <f t="shared" si="5"/>
        <v>0</v>
      </c>
      <c r="F94" s="57"/>
      <c r="G94" s="56">
        <f t="shared" si="6"/>
        <v>0</v>
      </c>
      <c r="H94" s="135"/>
      <c r="I94" s="15">
        <v>3910.4</v>
      </c>
      <c r="K94" s="79"/>
    </row>
    <row r="95" spans="1:12" s="78" customFormat="1" ht="15.75" hidden="1" thickBot="1" x14ac:dyDescent="0.25">
      <c r="A95" s="74" t="s">
        <v>101</v>
      </c>
      <c r="B95" s="75"/>
      <c r="C95" s="76"/>
      <c r="D95" s="56">
        <f t="shared" si="4"/>
        <v>0</v>
      </c>
      <c r="E95" s="56">
        <f t="shared" si="5"/>
        <v>0</v>
      </c>
      <c r="F95" s="57"/>
      <c r="G95" s="56">
        <f t="shared" si="6"/>
        <v>0</v>
      </c>
      <c r="H95" s="135"/>
      <c r="I95" s="15">
        <v>3910.4</v>
      </c>
      <c r="K95" s="79"/>
    </row>
    <row r="96" spans="1:12" s="78" customFormat="1" ht="15.75" hidden="1" thickBot="1" x14ac:dyDescent="0.25">
      <c r="A96" s="74" t="s">
        <v>102</v>
      </c>
      <c r="B96" s="75"/>
      <c r="C96" s="76"/>
      <c r="D96" s="56">
        <f t="shared" si="4"/>
        <v>0</v>
      </c>
      <c r="E96" s="56">
        <f t="shared" si="5"/>
        <v>0</v>
      </c>
      <c r="F96" s="57"/>
      <c r="G96" s="56">
        <f t="shared" si="6"/>
        <v>0</v>
      </c>
      <c r="H96" s="135"/>
      <c r="I96" s="15">
        <v>3910.4</v>
      </c>
      <c r="K96" s="79"/>
    </row>
    <row r="97" spans="1:14" s="78" customFormat="1" ht="15.75" hidden="1" thickBot="1" x14ac:dyDescent="0.25">
      <c r="A97" s="80" t="s">
        <v>103</v>
      </c>
      <c r="B97" s="81"/>
      <c r="C97" s="82"/>
      <c r="D97" s="56">
        <f t="shared" si="4"/>
        <v>0</v>
      </c>
      <c r="E97" s="56">
        <f t="shared" si="5"/>
        <v>0</v>
      </c>
      <c r="F97" s="57"/>
      <c r="G97" s="56">
        <f t="shared" si="6"/>
        <v>0</v>
      </c>
      <c r="H97" s="135"/>
      <c r="I97" s="15">
        <v>3910.4</v>
      </c>
      <c r="K97" s="79"/>
    </row>
    <row r="98" spans="1:14" s="78" customFormat="1" ht="15.75" hidden="1" thickBot="1" x14ac:dyDescent="0.25">
      <c r="A98" s="80" t="s">
        <v>104</v>
      </c>
      <c r="B98" s="81"/>
      <c r="C98" s="82"/>
      <c r="D98" s="56">
        <f t="shared" si="4"/>
        <v>0</v>
      </c>
      <c r="E98" s="56">
        <f t="shared" si="5"/>
        <v>0</v>
      </c>
      <c r="F98" s="57"/>
      <c r="G98" s="56">
        <f t="shared" si="6"/>
        <v>0</v>
      </c>
      <c r="H98" s="135"/>
      <c r="I98" s="15">
        <v>3910.4</v>
      </c>
      <c r="K98" s="79"/>
    </row>
    <row r="99" spans="1:14" s="78" customFormat="1" ht="15.75" hidden="1" thickBot="1" x14ac:dyDescent="0.25">
      <c r="A99" s="80" t="s">
        <v>105</v>
      </c>
      <c r="B99" s="81"/>
      <c r="C99" s="82"/>
      <c r="D99" s="56">
        <f t="shared" si="4"/>
        <v>0</v>
      </c>
      <c r="E99" s="56">
        <f t="shared" si="5"/>
        <v>0</v>
      </c>
      <c r="F99" s="57"/>
      <c r="G99" s="56">
        <f t="shared" si="6"/>
        <v>0</v>
      </c>
      <c r="H99" s="135"/>
      <c r="I99" s="15">
        <v>3910.4</v>
      </c>
      <c r="K99" s="79"/>
    </row>
    <row r="100" spans="1:14" s="78" customFormat="1" ht="15.75" hidden="1" thickBot="1" x14ac:dyDescent="0.25">
      <c r="A100" s="80" t="s">
        <v>106</v>
      </c>
      <c r="B100" s="81"/>
      <c r="C100" s="82"/>
      <c r="D100" s="56">
        <f t="shared" si="4"/>
        <v>0</v>
      </c>
      <c r="E100" s="56">
        <f t="shared" si="5"/>
        <v>0</v>
      </c>
      <c r="F100" s="57"/>
      <c r="G100" s="56">
        <f t="shared" si="6"/>
        <v>0</v>
      </c>
      <c r="H100" s="136"/>
      <c r="I100" s="15">
        <v>3910.4</v>
      </c>
      <c r="K100" s="79"/>
    </row>
    <row r="101" spans="1:14" s="78" customFormat="1" ht="20.25" thickBot="1" x14ac:dyDescent="0.25">
      <c r="A101" s="83" t="s">
        <v>107</v>
      </c>
      <c r="B101" s="84" t="s">
        <v>22</v>
      </c>
      <c r="C101" s="124"/>
      <c r="D101" s="125">
        <f>G101*I101</f>
        <v>81179.899999999994</v>
      </c>
      <c r="E101" s="125">
        <f t="shared" si="5"/>
        <v>20.76</v>
      </c>
      <c r="F101" s="126"/>
      <c r="G101" s="125">
        <f>H101*12</f>
        <v>20.76</v>
      </c>
      <c r="H101" s="126">
        <v>1.73</v>
      </c>
      <c r="I101" s="15">
        <v>3910.4</v>
      </c>
      <c r="K101" s="79"/>
    </row>
    <row r="102" spans="1:14" s="89" customFormat="1" ht="20.25" thickBot="1" x14ac:dyDescent="0.45">
      <c r="A102" s="85" t="s">
        <v>108</v>
      </c>
      <c r="B102" s="86"/>
      <c r="C102" s="87">
        <f>F102*12</f>
        <v>0</v>
      </c>
      <c r="D102" s="88">
        <f>D90+D86+D84+D81+D67+D66+D61+D48+D47+D46+D45+D44+D39+D38+D37+D36+D35+D26+D16+D101</f>
        <v>768107.24</v>
      </c>
      <c r="E102" s="88">
        <f>E90+E86+E84+E81+E67+E66+E61+E48+E47+E46+E45+E44+E39+E38+E37+E36+E35+E26+E16+E101</f>
        <v>174.96</v>
      </c>
      <c r="F102" s="88">
        <f>F90+F86+F84+F81+F67+F66+F61+F48+F47+F46+F45+F44+F39+F38+F37+F36+F35+F26+F16+F101</f>
        <v>0</v>
      </c>
      <c r="G102" s="88">
        <f>G90+G86+G84+G81+G67+G66+G61+G48+G47+G46+G45+G44+G39+G38+G37+G36+G35+G26+G16+G101</f>
        <v>196.42</v>
      </c>
      <c r="H102" s="88">
        <f>H90+H86+H84+H81+H67+H66+H61+H48+H47+H46+H45+H44+H39+H38+H37+H36+H35+H26+H16+H101</f>
        <v>16.37</v>
      </c>
      <c r="I102" s="15">
        <v>3910.4</v>
      </c>
      <c r="K102" s="90"/>
    </row>
    <row r="103" spans="1:14" s="94" customFormat="1" ht="19.5" x14ac:dyDescent="0.2">
      <c r="A103" s="91"/>
      <c r="B103" s="92"/>
      <c r="C103" s="92"/>
      <c r="D103" s="93"/>
      <c r="E103" s="93"/>
      <c r="F103" s="93"/>
      <c r="G103" s="93"/>
      <c r="H103" s="93"/>
      <c r="I103" s="15">
        <v>3910.4</v>
      </c>
      <c r="K103" s="95"/>
    </row>
    <row r="104" spans="1:14" s="100" customFormat="1" ht="18.75" hidden="1" x14ac:dyDescent="0.4">
      <c r="A104" s="96"/>
      <c r="B104" s="97"/>
      <c r="C104" s="98"/>
      <c r="D104" s="99"/>
      <c r="E104" s="99"/>
      <c r="F104" s="99"/>
      <c r="G104" s="99"/>
      <c r="H104" s="99"/>
      <c r="I104" s="15">
        <v>3910.4</v>
      </c>
      <c r="K104" s="101"/>
    </row>
    <row r="105" spans="1:14" s="100" customFormat="1" ht="18.75" hidden="1" x14ac:dyDescent="0.4">
      <c r="A105" s="96"/>
      <c r="B105" s="97"/>
      <c r="C105" s="98"/>
      <c r="D105" s="99"/>
      <c r="E105" s="99"/>
      <c r="F105" s="99"/>
      <c r="G105" s="99"/>
      <c r="H105" s="99"/>
      <c r="I105" s="15">
        <v>3910.4</v>
      </c>
      <c r="K105" s="101"/>
    </row>
    <row r="106" spans="1:14" s="100" customFormat="1" ht="19.5" thickBot="1" x14ac:dyDescent="0.45">
      <c r="A106" s="96"/>
      <c r="B106" s="97"/>
      <c r="C106" s="98"/>
      <c r="D106" s="99"/>
      <c r="E106" s="99"/>
      <c r="F106" s="99"/>
      <c r="G106" s="99"/>
      <c r="H106" s="99"/>
      <c r="I106" s="15">
        <v>3910.4</v>
      </c>
      <c r="K106" s="101"/>
    </row>
    <row r="107" spans="1:14" s="100" customFormat="1" ht="39.75" thickBot="1" x14ac:dyDescent="0.45">
      <c r="A107" s="85" t="s">
        <v>109</v>
      </c>
      <c r="B107" s="86"/>
      <c r="C107" s="87">
        <f>F107*12</f>
        <v>0</v>
      </c>
      <c r="D107" s="102">
        <f>D108+D109+D110</f>
        <v>184514.25</v>
      </c>
      <c r="E107" s="102">
        <f t="shared" ref="E107:H107" si="7">E108+E109+E110</f>
        <v>0</v>
      </c>
      <c r="F107" s="102">
        <f t="shared" si="7"/>
        <v>0</v>
      </c>
      <c r="G107" s="102">
        <f t="shared" si="7"/>
        <v>47.19</v>
      </c>
      <c r="H107" s="102">
        <f t="shared" si="7"/>
        <v>3.94</v>
      </c>
      <c r="I107" s="15">
        <v>3910.4</v>
      </c>
      <c r="K107" s="101"/>
      <c r="N107" s="143"/>
    </row>
    <row r="108" spans="1:14" s="148" customFormat="1" ht="18.75" x14ac:dyDescent="0.4">
      <c r="A108" s="146" t="s">
        <v>140</v>
      </c>
      <c r="B108" s="139"/>
      <c r="C108" s="35"/>
      <c r="D108" s="35">
        <v>9648.61</v>
      </c>
      <c r="E108" s="35"/>
      <c r="F108" s="35"/>
      <c r="G108" s="35">
        <f>D108/I108</f>
        <v>2.4700000000000002</v>
      </c>
      <c r="H108" s="36">
        <f>G108/12</f>
        <v>0.21</v>
      </c>
      <c r="I108" s="147">
        <v>3910.4</v>
      </c>
      <c r="K108" s="149"/>
    </row>
    <row r="109" spans="1:14" s="148" customFormat="1" ht="18.75" x14ac:dyDescent="0.4">
      <c r="A109" s="146" t="s">
        <v>122</v>
      </c>
      <c r="B109" s="150"/>
      <c r="C109" s="77"/>
      <c r="D109" s="77">
        <v>163609.49</v>
      </c>
      <c r="E109" s="77"/>
      <c r="F109" s="77"/>
      <c r="G109" s="35">
        <f t="shared" ref="G109:G116" si="8">D109/I109</f>
        <v>41.84</v>
      </c>
      <c r="H109" s="36">
        <f t="shared" ref="H109:H116" si="9">G109/12</f>
        <v>3.49</v>
      </c>
      <c r="I109" s="147">
        <v>3910.4</v>
      </c>
      <c r="K109" s="149"/>
    </row>
    <row r="110" spans="1:14" s="148" customFormat="1" ht="18.75" x14ac:dyDescent="0.4">
      <c r="A110" s="151" t="s">
        <v>128</v>
      </c>
      <c r="B110" s="150"/>
      <c r="C110" s="77"/>
      <c r="D110" s="77">
        <v>11256.15</v>
      </c>
      <c r="E110" s="77"/>
      <c r="F110" s="77"/>
      <c r="G110" s="35">
        <f t="shared" si="8"/>
        <v>2.88</v>
      </c>
      <c r="H110" s="36">
        <f t="shared" si="9"/>
        <v>0.24</v>
      </c>
      <c r="I110" s="147">
        <v>3910.4</v>
      </c>
      <c r="K110" s="149"/>
    </row>
    <row r="111" spans="1:14" s="100" customFormat="1" ht="18.75" hidden="1" x14ac:dyDescent="0.4">
      <c r="A111" s="80"/>
      <c r="B111" s="81"/>
      <c r="C111" s="82"/>
      <c r="D111" s="104"/>
      <c r="E111" s="104"/>
      <c r="F111" s="104"/>
      <c r="G111" s="35">
        <f t="shared" si="8"/>
        <v>0</v>
      </c>
      <c r="H111" s="36">
        <f t="shared" si="9"/>
        <v>0</v>
      </c>
      <c r="I111" s="15">
        <v>3910.4</v>
      </c>
      <c r="K111" s="101"/>
    </row>
    <row r="112" spans="1:14" s="100" customFormat="1" ht="18.75" hidden="1" x14ac:dyDescent="0.4">
      <c r="A112" s="80"/>
      <c r="B112" s="81"/>
      <c r="C112" s="82"/>
      <c r="D112" s="104"/>
      <c r="E112" s="104"/>
      <c r="F112" s="104"/>
      <c r="G112" s="35">
        <f t="shared" si="8"/>
        <v>0</v>
      </c>
      <c r="H112" s="36">
        <f t="shared" si="9"/>
        <v>0</v>
      </c>
      <c r="I112" s="15">
        <v>3910.4</v>
      </c>
      <c r="K112" s="101"/>
    </row>
    <row r="113" spans="1:11" s="100" customFormat="1" ht="18.75" hidden="1" x14ac:dyDescent="0.4">
      <c r="A113" s="103"/>
      <c r="B113" s="32"/>
      <c r="C113" s="33"/>
      <c r="D113" s="35"/>
      <c r="E113" s="35"/>
      <c r="F113" s="35"/>
      <c r="G113" s="35">
        <f t="shared" si="8"/>
        <v>0</v>
      </c>
      <c r="H113" s="36">
        <f t="shared" si="9"/>
        <v>0</v>
      </c>
      <c r="I113" s="15">
        <v>3910.4</v>
      </c>
      <c r="K113" s="101"/>
    </row>
    <row r="114" spans="1:11" s="100" customFormat="1" ht="18.75" hidden="1" x14ac:dyDescent="0.4">
      <c r="A114" s="74"/>
      <c r="B114" s="75"/>
      <c r="C114" s="76"/>
      <c r="D114" s="77"/>
      <c r="E114" s="77"/>
      <c r="F114" s="77"/>
      <c r="G114" s="35">
        <f t="shared" si="8"/>
        <v>0</v>
      </c>
      <c r="H114" s="36">
        <f t="shared" si="9"/>
        <v>0</v>
      </c>
      <c r="I114" s="15">
        <v>3910.4</v>
      </c>
      <c r="K114" s="101"/>
    </row>
    <row r="115" spans="1:11" s="100" customFormat="1" ht="18.75" hidden="1" x14ac:dyDescent="0.4">
      <c r="A115" s="74"/>
      <c r="B115" s="75"/>
      <c r="C115" s="76"/>
      <c r="D115" s="77"/>
      <c r="E115" s="77"/>
      <c r="F115" s="77"/>
      <c r="G115" s="35">
        <f t="shared" si="8"/>
        <v>0</v>
      </c>
      <c r="H115" s="36">
        <f t="shared" si="9"/>
        <v>0</v>
      </c>
      <c r="I115" s="15">
        <v>3910.4</v>
      </c>
      <c r="K115" s="101"/>
    </row>
    <row r="116" spans="1:11" s="100" customFormat="1" ht="18.75" hidden="1" x14ac:dyDescent="0.4">
      <c r="A116" s="74"/>
      <c r="B116" s="75"/>
      <c r="C116" s="76"/>
      <c r="D116" s="77"/>
      <c r="E116" s="77"/>
      <c r="F116" s="77"/>
      <c r="G116" s="35">
        <f t="shared" si="8"/>
        <v>0</v>
      </c>
      <c r="H116" s="36">
        <f t="shared" si="9"/>
        <v>0</v>
      </c>
      <c r="I116" s="15">
        <v>3910.4</v>
      </c>
      <c r="K116" s="101"/>
    </row>
    <row r="117" spans="1:11" s="100" customFormat="1" ht="18.75" x14ac:dyDescent="0.4">
      <c r="A117" s="159"/>
      <c r="B117" s="160"/>
      <c r="C117" s="161"/>
      <c r="D117" s="162"/>
      <c r="E117" s="162"/>
      <c r="F117" s="162"/>
      <c r="G117" s="162"/>
      <c r="H117" s="162"/>
      <c r="I117" s="15"/>
      <c r="K117" s="101"/>
    </row>
    <row r="118" spans="1:11" s="100" customFormat="1" ht="18.75" x14ac:dyDescent="0.4">
      <c r="A118" s="159"/>
      <c r="B118" s="160"/>
      <c r="C118" s="161"/>
      <c r="D118" s="162"/>
      <c r="E118" s="162"/>
      <c r="F118" s="162"/>
      <c r="G118" s="162"/>
      <c r="H118" s="162"/>
      <c r="I118" s="15"/>
      <c r="K118" s="101"/>
    </row>
    <row r="119" spans="1:11" s="100" customFormat="1" ht="18.75" x14ac:dyDescent="0.4">
      <c r="A119" s="159"/>
      <c r="B119" s="160"/>
      <c r="C119" s="161"/>
      <c r="D119" s="162"/>
      <c r="E119" s="162"/>
      <c r="F119" s="162"/>
      <c r="G119" s="162"/>
      <c r="H119" s="162"/>
      <c r="I119" s="15"/>
      <c r="K119" s="101"/>
    </row>
    <row r="120" spans="1:11" s="100" customFormat="1" ht="18.75" x14ac:dyDescent="0.4">
      <c r="A120" s="159"/>
      <c r="B120" s="160"/>
      <c r="C120" s="161"/>
      <c r="D120" s="162"/>
      <c r="E120" s="162"/>
      <c r="F120" s="162"/>
      <c r="G120" s="162"/>
      <c r="H120" s="162"/>
      <c r="I120" s="15"/>
      <c r="K120" s="101"/>
    </row>
    <row r="121" spans="1:11" s="100" customFormat="1" ht="18.75" x14ac:dyDescent="0.4">
      <c r="A121" s="96"/>
      <c r="B121" s="97"/>
      <c r="C121" s="98"/>
      <c r="D121" s="98"/>
      <c r="E121" s="105"/>
      <c r="F121" s="98"/>
      <c r="G121" s="105"/>
      <c r="H121" s="98"/>
      <c r="K121" s="101"/>
    </row>
    <row r="122" spans="1:11" s="100" customFormat="1" ht="18.75" hidden="1" x14ac:dyDescent="0.4">
      <c r="A122" s="96"/>
      <c r="B122" s="97"/>
      <c r="C122" s="98"/>
      <c r="D122" s="98"/>
      <c r="E122" s="105"/>
      <c r="F122" s="98"/>
      <c r="G122" s="105"/>
      <c r="H122" s="98"/>
      <c r="K122" s="101"/>
    </row>
    <row r="123" spans="1:11" s="100" customFormat="1" ht="18.75" hidden="1" x14ac:dyDescent="0.4">
      <c r="A123" s="96"/>
      <c r="B123" s="97"/>
      <c r="C123" s="98"/>
      <c r="D123" s="98"/>
      <c r="E123" s="105"/>
      <c r="F123" s="98"/>
      <c r="G123" s="105"/>
      <c r="H123" s="98"/>
      <c r="K123" s="101"/>
    </row>
    <row r="124" spans="1:11" s="100" customFormat="1" ht="19.5" thickBot="1" x14ac:dyDescent="0.45">
      <c r="A124" s="96"/>
      <c r="B124" s="97"/>
      <c r="C124" s="98"/>
      <c r="D124" s="98"/>
      <c r="E124" s="105"/>
      <c r="F124" s="98"/>
      <c r="G124" s="105"/>
      <c r="H124" s="98"/>
      <c r="K124" s="101"/>
    </row>
    <row r="125" spans="1:11" s="110" customFormat="1" ht="20.25" thickBot="1" x14ac:dyDescent="0.45">
      <c r="A125" s="106" t="s">
        <v>110</v>
      </c>
      <c r="B125" s="107"/>
      <c r="C125" s="108"/>
      <c r="D125" s="109">
        <f>D102+D107</f>
        <v>952621.49</v>
      </c>
      <c r="E125" s="109">
        <f>E102+E107</f>
        <v>174.96</v>
      </c>
      <c r="F125" s="109">
        <f>F102+F107</f>
        <v>0</v>
      </c>
      <c r="G125" s="109">
        <f>G102+G107</f>
        <v>243.61</v>
      </c>
      <c r="H125" s="109">
        <f>H102+H107</f>
        <v>20.309999999999999</v>
      </c>
      <c r="K125" s="111"/>
    </row>
    <row r="126" spans="1:11" s="100" customFormat="1" ht="18.75" x14ac:dyDescent="0.4">
      <c r="A126" s="96"/>
      <c r="B126" s="97"/>
      <c r="C126" s="98"/>
      <c r="D126" s="98"/>
      <c r="E126" s="105"/>
      <c r="F126" s="98"/>
      <c r="G126" s="105"/>
      <c r="H126" s="98"/>
      <c r="K126" s="101"/>
    </row>
    <row r="127" spans="1:11" s="100" customFormat="1" ht="18.75" x14ac:dyDescent="0.4">
      <c r="A127" s="96"/>
      <c r="B127" s="97"/>
      <c r="C127" s="98"/>
      <c r="D127" s="98"/>
      <c r="E127" s="105"/>
      <c r="F127" s="98"/>
      <c r="G127" s="105"/>
      <c r="H127" s="98"/>
      <c r="K127" s="101"/>
    </row>
    <row r="128" spans="1:11" s="100" customFormat="1" ht="18.75" hidden="1" x14ac:dyDescent="0.4">
      <c r="A128" s="96"/>
      <c r="B128" s="97"/>
      <c r="C128" s="98"/>
      <c r="D128" s="98"/>
      <c r="E128" s="105"/>
      <c r="F128" s="98"/>
      <c r="G128" s="105"/>
      <c r="H128" s="98"/>
      <c r="K128" s="101"/>
    </row>
    <row r="129" spans="1:11" s="100" customFormat="1" ht="18.75" hidden="1" x14ac:dyDescent="0.4">
      <c r="A129" s="96"/>
      <c r="B129" s="97"/>
      <c r="C129" s="98"/>
      <c r="D129" s="98"/>
      <c r="E129" s="105"/>
      <c r="F129" s="98"/>
      <c r="G129" s="105"/>
      <c r="H129" s="98"/>
      <c r="K129" s="101"/>
    </row>
    <row r="130" spans="1:11" s="100" customFormat="1" ht="18.75" hidden="1" x14ac:dyDescent="0.4">
      <c r="A130" s="96"/>
      <c r="B130" s="97"/>
      <c r="C130" s="98"/>
      <c r="D130" s="98"/>
      <c r="E130" s="105"/>
      <c r="F130" s="98"/>
      <c r="G130" s="105"/>
      <c r="H130" s="98"/>
      <c r="K130" s="101"/>
    </row>
    <row r="131" spans="1:11" s="100" customFormat="1" ht="18.75" x14ac:dyDescent="0.4">
      <c r="A131" s="96"/>
      <c r="B131" s="97"/>
      <c r="C131" s="98"/>
      <c r="D131" s="98"/>
      <c r="E131" s="105"/>
      <c r="F131" s="98"/>
      <c r="G131" s="105"/>
      <c r="H131" s="98"/>
      <c r="K131" s="101"/>
    </row>
    <row r="132" spans="1:11" s="100" customFormat="1" ht="18.75" x14ac:dyDescent="0.4">
      <c r="A132" s="96"/>
      <c r="B132" s="97"/>
      <c r="C132" s="98"/>
      <c r="D132" s="98"/>
      <c r="E132" s="105"/>
      <c r="F132" s="98"/>
      <c r="G132" s="105"/>
      <c r="H132" s="98"/>
      <c r="K132" s="101"/>
    </row>
    <row r="133" spans="1:11" s="94" customFormat="1" ht="19.5" x14ac:dyDescent="0.2">
      <c r="A133" s="112"/>
      <c r="B133" s="113"/>
      <c r="C133" s="114"/>
      <c r="D133" s="114"/>
      <c r="E133" s="114"/>
      <c r="F133" s="115"/>
      <c r="G133" s="114"/>
      <c r="H133" s="115"/>
      <c r="K133" s="95"/>
    </row>
    <row r="134" spans="1:11" s="116" customFormat="1" ht="14.25" x14ac:dyDescent="0.2">
      <c r="A134" s="163" t="s">
        <v>111</v>
      </c>
      <c r="B134" s="163"/>
      <c r="C134" s="163"/>
      <c r="D134" s="163"/>
      <c r="E134" s="163"/>
      <c r="F134" s="163"/>
      <c r="K134" s="117"/>
    </row>
    <row r="135" spans="1:11" s="116" customFormat="1" x14ac:dyDescent="0.2">
      <c r="F135" s="118"/>
      <c r="H135" s="118"/>
      <c r="K135" s="117"/>
    </row>
    <row r="136" spans="1:11" s="116" customFormat="1" x14ac:dyDescent="0.2">
      <c r="A136" s="119" t="s">
        <v>112</v>
      </c>
      <c r="F136" s="118"/>
      <c r="H136" s="118"/>
      <c r="K136" s="117"/>
    </row>
    <row r="137" spans="1:11" s="116" customFormat="1" x14ac:dyDescent="0.2">
      <c r="F137" s="118"/>
      <c r="H137" s="118"/>
      <c r="K137" s="117"/>
    </row>
    <row r="138" spans="1:11" s="116" customFormat="1" x14ac:dyDescent="0.2">
      <c r="F138" s="118"/>
      <c r="H138" s="118"/>
      <c r="K138" s="117"/>
    </row>
    <row r="139" spans="1:11" s="116" customFormat="1" x14ac:dyDescent="0.2">
      <c r="F139" s="118"/>
      <c r="H139" s="118"/>
      <c r="K139" s="117"/>
    </row>
    <row r="140" spans="1:11" s="116" customFormat="1" x14ac:dyDescent="0.2">
      <c r="F140" s="118"/>
      <c r="H140" s="118"/>
      <c r="K140" s="117"/>
    </row>
    <row r="141" spans="1:11" s="116" customFormat="1" x14ac:dyDescent="0.2">
      <c r="F141" s="118"/>
      <c r="H141" s="118"/>
      <c r="K141" s="117"/>
    </row>
    <row r="142" spans="1:11" s="116" customFormat="1" x14ac:dyDescent="0.2">
      <c r="F142" s="118"/>
      <c r="H142" s="118"/>
      <c r="K142" s="117"/>
    </row>
    <row r="143" spans="1:11" s="116" customFormat="1" x14ac:dyDescent="0.2">
      <c r="F143" s="118"/>
      <c r="H143" s="118"/>
      <c r="K143" s="117"/>
    </row>
    <row r="144" spans="1:11" s="116" customFormat="1" x14ac:dyDescent="0.2">
      <c r="F144" s="118"/>
      <c r="H144" s="118"/>
      <c r="K144" s="117"/>
    </row>
    <row r="145" spans="6:11" s="116" customFormat="1" x14ac:dyDescent="0.2">
      <c r="F145" s="118"/>
      <c r="H145" s="118"/>
      <c r="K145" s="117"/>
    </row>
    <row r="146" spans="6:11" s="116" customFormat="1" x14ac:dyDescent="0.2">
      <c r="F146" s="118"/>
      <c r="H146" s="118"/>
      <c r="K146" s="117"/>
    </row>
    <row r="147" spans="6:11" s="116" customFormat="1" x14ac:dyDescent="0.2">
      <c r="F147" s="118"/>
      <c r="H147" s="118"/>
      <c r="K147" s="117"/>
    </row>
    <row r="148" spans="6:11" s="116" customFormat="1" x14ac:dyDescent="0.2">
      <c r="F148" s="118"/>
      <c r="H148" s="118"/>
      <c r="K148" s="117"/>
    </row>
    <row r="149" spans="6:11" s="116" customFormat="1" x14ac:dyDescent="0.2">
      <c r="F149" s="118"/>
      <c r="H149" s="118"/>
      <c r="K149" s="117"/>
    </row>
    <row r="150" spans="6:11" s="116" customFormat="1" x14ac:dyDescent="0.2">
      <c r="F150" s="118"/>
      <c r="H150" s="118"/>
      <c r="K150" s="117"/>
    </row>
    <row r="151" spans="6:11" s="116" customFormat="1" x14ac:dyDescent="0.2">
      <c r="F151" s="118"/>
      <c r="H151" s="118"/>
      <c r="K151" s="117"/>
    </row>
    <row r="152" spans="6:11" s="116" customFormat="1" x14ac:dyDescent="0.2">
      <c r="F152" s="118"/>
      <c r="H152" s="118"/>
      <c r="K152" s="117"/>
    </row>
    <row r="153" spans="6:11" s="116" customFormat="1" x14ac:dyDescent="0.2">
      <c r="F153" s="118"/>
      <c r="H153" s="118"/>
      <c r="K153" s="117"/>
    </row>
    <row r="154" spans="6:11" s="116" customFormat="1" x14ac:dyDescent="0.2">
      <c r="F154" s="118"/>
      <c r="H154" s="118"/>
      <c r="K154" s="117"/>
    </row>
  </sheetData>
  <mergeCells count="12">
    <mergeCell ref="A134:F134"/>
    <mergeCell ref="A1:H1"/>
    <mergeCell ref="B2:H2"/>
    <mergeCell ref="B3:H3"/>
    <mergeCell ref="B4:H4"/>
    <mergeCell ref="A7:H7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topLeftCell="A66" zoomScale="75" zoomScaleNormal="75" workbookViewId="0">
      <selection sqref="A1:H13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42578125" style="1" customWidth="1"/>
    <col min="5" max="5" width="13.85546875" style="1" hidden="1" customWidth="1"/>
    <col min="6" max="6" width="20.85546875" style="120" hidden="1" customWidth="1"/>
    <col min="7" max="7" width="13.85546875" style="1" customWidth="1"/>
    <col min="8" max="8" width="20.85546875" style="12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64" t="s">
        <v>0</v>
      </c>
      <c r="B1" s="165"/>
      <c r="C1" s="165"/>
      <c r="D1" s="165"/>
      <c r="E1" s="165"/>
      <c r="F1" s="165"/>
      <c r="G1" s="165"/>
      <c r="H1" s="165"/>
    </row>
    <row r="2" spans="1:11" ht="12.75" customHeight="1" x14ac:dyDescent="0.3">
      <c r="B2" s="166" t="s">
        <v>1</v>
      </c>
      <c r="C2" s="166"/>
      <c r="D2" s="166"/>
      <c r="E2" s="166"/>
      <c r="F2" s="166"/>
      <c r="G2" s="165"/>
      <c r="H2" s="165"/>
    </row>
    <row r="3" spans="1:11" ht="21" customHeight="1" x14ac:dyDescent="0.3">
      <c r="A3" s="5" t="s">
        <v>133</v>
      </c>
      <c r="B3" s="166" t="s">
        <v>2</v>
      </c>
      <c r="C3" s="166"/>
      <c r="D3" s="166"/>
      <c r="E3" s="166"/>
      <c r="F3" s="166"/>
      <c r="G3" s="165"/>
      <c r="H3" s="165"/>
    </row>
    <row r="4" spans="1:11" ht="14.25" customHeight="1" x14ac:dyDescent="0.3">
      <c r="B4" s="166" t="s">
        <v>3</v>
      </c>
      <c r="C4" s="166"/>
      <c r="D4" s="166"/>
      <c r="E4" s="166"/>
      <c r="F4" s="166"/>
      <c r="G4" s="165"/>
      <c r="H4" s="165"/>
    </row>
    <row r="5" spans="1:11" ht="14.25" customHeight="1" x14ac:dyDescent="0.3">
      <c r="B5" s="158"/>
      <c r="C5" s="158"/>
      <c r="D5" s="158"/>
      <c r="E5" s="158"/>
      <c r="F5" s="158"/>
      <c r="G5" s="157"/>
      <c r="H5" s="157"/>
    </row>
    <row r="6" spans="1:11" ht="21" customHeight="1" x14ac:dyDescent="0.3">
      <c r="A6" s="145"/>
      <c r="B6" s="158"/>
      <c r="C6" s="158"/>
      <c r="D6" s="158"/>
      <c r="E6" s="158"/>
      <c r="F6" s="158"/>
      <c r="G6" s="157"/>
      <c r="H6" s="157"/>
    </row>
    <row r="7" spans="1:11" ht="19.5" customHeight="1" x14ac:dyDescent="0.25">
      <c r="A7" s="167"/>
      <c r="B7" s="168"/>
      <c r="C7" s="168"/>
      <c r="D7" s="168"/>
      <c r="E7" s="168"/>
      <c r="F7" s="168"/>
      <c r="G7" s="168"/>
      <c r="H7" s="168"/>
    </row>
    <row r="8" spans="1:11" ht="20.25" customHeight="1" x14ac:dyDescent="0.2">
      <c r="A8" s="169" t="s">
        <v>134</v>
      </c>
      <c r="B8" s="169"/>
      <c r="C8" s="169"/>
      <c r="D8" s="169"/>
      <c r="E8" s="169"/>
      <c r="F8" s="169"/>
      <c r="G8" s="169"/>
      <c r="H8" s="169"/>
      <c r="I8" s="6"/>
    </row>
    <row r="9" spans="1:11" s="7" customFormat="1" ht="22.5" customHeight="1" x14ac:dyDescent="0.4">
      <c r="A9" s="170" t="s">
        <v>4</v>
      </c>
      <c r="B9" s="170"/>
      <c r="C9" s="170"/>
      <c r="D9" s="170"/>
      <c r="E9" s="171"/>
      <c r="F9" s="171"/>
      <c r="G9" s="171"/>
      <c r="H9" s="171"/>
      <c r="K9" s="8"/>
    </row>
    <row r="10" spans="1:11" s="9" customFormat="1" ht="18.75" customHeight="1" x14ac:dyDescent="0.4">
      <c r="A10" s="170" t="s">
        <v>141</v>
      </c>
      <c r="B10" s="170"/>
      <c r="C10" s="170"/>
      <c r="D10" s="170"/>
      <c r="E10" s="171"/>
      <c r="F10" s="171"/>
      <c r="G10" s="171"/>
      <c r="H10" s="171"/>
    </row>
    <row r="11" spans="1:11" s="10" customFormat="1" ht="17.25" customHeight="1" x14ac:dyDescent="0.2">
      <c r="A11" s="172" t="s">
        <v>6</v>
      </c>
      <c r="B11" s="172"/>
      <c r="C11" s="172"/>
      <c r="D11" s="172"/>
      <c r="E11" s="173"/>
      <c r="F11" s="173"/>
      <c r="G11" s="173"/>
      <c r="H11" s="173"/>
    </row>
    <row r="12" spans="1:11" s="9" customFormat="1" ht="30" customHeight="1" thickBot="1" x14ac:dyDescent="0.25">
      <c r="A12" s="174" t="s">
        <v>7</v>
      </c>
      <c r="B12" s="174"/>
      <c r="C12" s="174"/>
      <c r="D12" s="174"/>
      <c r="E12" s="175"/>
      <c r="F12" s="175"/>
      <c r="G12" s="175"/>
      <c r="H12" s="175"/>
    </row>
    <row r="13" spans="1:11" s="15" customFormat="1" ht="139.5" customHeight="1" thickBot="1" x14ac:dyDescent="0.25">
      <c r="A13" s="11" t="s">
        <v>8</v>
      </c>
      <c r="B13" s="12" t="s">
        <v>9</v>
      </c>
      <c r="C13" s="13" t="s">
        <v>10</v>
      </c>
      <c r="D13" s="13" t="s">
        <v>11</v>
      </c>
      <c r="E13" s="13" t="s">
        <v>10</v>
      </c>
      <c r="F13" s="14" t="s">
        <v>12</v>
      </c>
      <c r="G13" s="13" t="s">
        <v>10</v>
      </c>
      <c r="H13" s="14" t="s">
        <v>12</v>
      </c>
      <c r="K13" s="16"/>
    </row>
    <row r="14" spans="1:11" s="23" customFormat="1" x14ac:dyDescent="0.2">
      <c r="A14" s="17">
        <v>1</v>
      </c>
      <c r="B14" s="18">
        <v>2</v>
      </c>
      <c r="C14" s="18">
        <v>3</v>
      </c>
      <c r="D14" s="19"/>
      <c r="E14" s="18">
        <v>3</v>
      </c>
      <c r="F14" s="20">
        <v>4</v>
      </c>
      <c r="G14" s="21">
        <v>3</v>
      </c>
      <c r="H14" s="22">
        <v>4</v>
      </c>
      <c r="K14" s="24"/>
    </row>
    <row r="15" spans="1:11" s="23" customFormat="1" ht="49.5" customHeight="1" x14ac:dyDescent="0.2">
      <c r="A15" s="176" t="s">
        <v>13</v>
      </c>
      <c r="B15" s="177"/>
      <c r="C15" s="177"/>
      <c r="D15" s="177"/>
      <c r="E15" s="177"/>
      <c r="F15" s="177"/>
      <c r="G15" s="178"/>
      <c r="H15" s="179"/>
      <c r="K15" s="24"/>
    </row>
    <row r="16" spans="1:11" s="15" customFormat="1" ht="15" x14ac:dyDescent="0.2">
      <c r="A16" s="25" t="s">
        <v>121</v>
      </c>
      <c r="B16" s="26" t="s">
        <v>14</v>
      </c>
      <c r="C16" s="27">
        <f>F16*12</f>
        <v>0</v>
      </c>
      <c r="D16" s="28">
        <f>G16*I16</f>
        <v>143589.89000000001</v>
      </c>
      <c r="E16" s="29">
        <f>H16*12</f>
        <v>36.72</v>
      </c>
      <c r="F16" s="30"/>
      <c r="G16" s="29">
        <f>H16*12</f>
        <v>36.72</v>
      </c>
      <c r="H16" s="30">
        <f>H21+H24</f>
        <v>3.06</v>
      </c>
      <c r="I16" s="15">
        <v>3910.4</v>
      </c>
      <c r="J16" s="15">
        <v>1.07</v>
      </c>
      <c r="K16" s="16">
        <v>2.2400000000000002</v>
      </c>
    </row>
    <row r="17" spans="1:11" s="15" customFormat="1" ht="29.25" customHeight="1" x14ac:dyDescent="0.2">
      <c r="A17" s="31" t="s">
        <v>15</v>
      </c>
      <c r="B17" s="32" t="s">
        <v>16</v>
      </c>
      <c r="C17" s="33"/>
      <c r="D17" s="34"/>
      <c r="E17" s="35"/>
      <c r="F17" s="36"/>
      <c r="G17" s="35"/>
      <c r="H17" s="36"/>
      <c r="I17" s="15">
        <v>3910.4</v>
      </c>
      <c r="K17" s="16"/>
    </row>
    <row r="18" spans="1:11" s="15" customFormat="1" ht="15" x14ac:dyDescent="0.2">
      <c r="A18" s="31" t="s">
        <v>17</v>
      </c>
      <c r="B18" s="32" t="s">
        <v>16</v>
      </c>
      <c r="C18" s="33"/>
      <c r="D18" s="34"/>
      <c r="E18" s="35"/>
      <c r="F18" s="36"/>
      <c r="G18" s="35"/>
      <c r="H18" s="36"/>
      <c r="I18" s="15">
        <v>3910.4</v>
      </c>
      <c r="K18" s="16"/>
    </row>
    <row r="19" spans="1:11" s="15" customFormat="1" ht="15" x14ac:dyDescent="0.2">
      <c r="A19" s="31" t="s">
        <v>18</v>
      </c>
      <c r="B19" s="32" t="s">
        <v>19</v>
      </c>
      <c r="C19" s="33"/>
      <c r="D19" s="34"/>
      <c r="E19" s="35"/>
      <c r="F19" s="36"/>
      <c r="G19" s="35"/>
      <c r="H19" s="36"/>
      <c r="I19" s="15">
        <v>3910.4</v>
      </c>
      <c r="K19" s="16"/>
    </row>
    <row r="20" spans="1:11" s="15" customFormat="1" ht="15" x14ac:dyDescent="0.2">
      <c r="A20" s="31" t="s">
        <v>20</v>
      </c>
      <c r="B20" s="32" t="s">
        <v>16</v>
      </c>
      <c r="C20" s="33"/>
      <c r="D20" s="34"/>
      <c r="E20" s="35"/>
      <c r="F20" s="36"/>
      <c r="G20" s="35"/>
      <c r="H20" s="36"/>
      <c r="I20" s="15">
        <v>3910.4</v>
      </c>
      <c r="K20" s="16"/>
    </row>
    <row r="21" spans="1:11" s="15" customFormat="1" ht="15" x14ac:dyDescent="0.2">
      <c r="A21" s="138" t="s">
        <v>119</v>
      </c>
      <c r="B21" s="139"/>
      <c r="C21" s="35"/>
      <c r="D21" s="34"/>
      <c r="E21" s="35"/>
      <c r="F21" s="36"/>
      <c r="G21" s="35"/>
      <c r="H21" s="30">
        <v>2.83</v>
      </c>
      <c r="I21" s="15">
        <v>3910.4</v>
      </c>
      <c r="K21" s="16"/>
    </row>
    <row r="22" spans="1:11" s="15" customFormat="1" ht="15" x14ac:dyDescent="0.2">
      <c r="A22" s="140" t="s">
        <v>113</v>
      </c>
      <c r="B22" s="141" t="s">
        <v>16</v>
      </c>
      <c r="C22" s="142"/>
      <c r="D22" s="34"/>
      <c r="E22" s="35"/>
      <c r="F22" s="36"/>
      <c r="G22" s="35"/>
      <c r="H22" s="36">
        <v>0.12</v>
      </c>
      <c r="I22" s="15">
        <v>3910.4</v>
      </c>
      <c r="K22" s="16"/>
    </row>
    <row r="23" spans="1:11" s="15" customFormat="1" ht="15" x14ac:dyDescent="0.2">
      <c r="A23" s="140" t="s">
        <v>114</v>
      </c>
      <c r="B23" s="141" t="s">
        <v>16</v>
      </c>
      <c r="C23" s="142"/>
      <c r="D23" s="34"/>
      <c r="E23" s="35"/>
      <c r="F23" s="36"/>
      <c r="G23" s="35"/>
      <c r="H23" s="36">
        <v>0.11</v>
      </c>
      <c r="I23" s="15">
        <v>3910.4</v>
      </c>
      <c r="K23" s="16"/>
    </row>
    <row r="24" spans="1:11" s="15" customFormat="1" ht="15" x14ac:dyDescent="0.2">
      <c r="A24" s="138" t="s">
        <v>119</v>
      </c>
      <c r="B24" s="139"/>
      <c r="C24" s="35"/>
      <c r="D24" s="34"/>
      <c r="E24" s="35"/>
      <c r="F24" s="36"/>
      <c r="G24" s="35"/>
      <c r="H24" s="30">
        <f>H22+H23</f>
        <v>0.23</v>
      </c>
      <c r="I24" s="15">
        <v>3910.4</v>
      </c>
      <c r="K24" s="16"/>
    </row>
    <row r="25" spans="1:11" s="15" customFormat="1" ht="30" x14ac:dyDescent="0.2">
      <c r="A25" s="25" t="s">
        <v>21</v>
      </c>
      <c r="B25" s="37" t="s">
        <v>22</v>
      </c>
      <c r="C25" s="27">
        <f>F25*12</f>
        <v>0</v>
      </c>
      <c r="D25" s="28">
        <f>G25*I25</f>
        <v>216323.33</v>
      </c>
      <c r="E25" s="29">
        <f>H25*12</f>
        <v>55.32</v>
      </c>
      <c r="F25" s="30"/>
      <c r="G25" s="29">
        <f>H25*12</f>
        <v>55.32</v>
      </c>
      <c r="H25" s="30">
        <v>4.6100000000000003</v>
      </c>
      <c r="I25" s="15">
        <v>3910.4</v>
      </c>
      <c r="J25" s="15">
        <v>1.07</v>
      </c>
      <c r="K25" s="16">
        <v>3.66</v>
      </c>
    </row>
    <row r="26" spans="1:11" s="41" customFormat="1" ht="15" x14ac:dyDescent="0.2">
      <c r="A26" s="38" t="s">
        <v>23</v>
      </c>
      <c r="B26" s="39" t="s">
        <v>22</v>
      </c>
      <c r="C26" s="40"/>
      <c r="D26" s="28"/>
      <c r="E26" s="29"/>
      <c r="F26" s="30"/>
      <c r="G26" s="29"/>
      <c r="H26" s="30"/>
      <c r="I26" s="15">
        <v>3910.4</v>
      </c>
      <c r="K26" s="42"/>
    </row>
    <row r="27" spans="1:11" s="41" customFormat="1" ht="15" x14ac:dyDescent="0.2">
      <c r="A27" s="38" t="s">
        <v>24</v>
      </c>
      <c r="B27" s="39" t="s">
        <v>22</v>
      </c>
      <c r="C27" s="40"/>
      <c r="D27" s="28"/>
      <c r="E27" s="29"/>
      <c r="F27" s="30"/>
      <c r="G27" s="29"/>
      <c r="H27" s="30"/>
      <c r="I27" s="15">
        <v>3910.4</v>
      </c>
      <c r="K27" s="42"/>
    </row>
    <row r="28" spans="1:11" s="41" customFormat="1" ht="15" x14ac:dyDescent="0.2">
      <c r="A28" s="43" t="s">
        <v>25</v>
      </c>
      <c r="B28" s="44" t="s">
        <v>26</v>
      </c>
      <c r="C28" s="40"/>
      <c r="D28" s="28"/>
      <c r="E28" s="29"/>
      <c r="F28" s="30"/>
      <c r="G28" s="29"/>
      <c r="H28" s="30"/>
      <c r="I28" s="15">
        <v>3910.4</v>
      </c>
      <c r="K28" s="42"/>
    </row>
    <row r="29" spans="1:11" s="41" customFormat="1" ht="15" x14ac:dyDescent="0.2">
      <c r="A29" s="38" t="s">
        <v>27</v>
      </c>
      <c r="B29" s="39" t="s">
        <v>22</v>
      </c>
      <c r="C29" s="40"/>
      <c r="D29" s="28"/>
      <c r="E29" s="29"/>
      <c r="F29" s="30"/>
      <c r="G29" s="29"/>
      <c r="H29" s="30"/>
      <c r="I29" s="15">
        <v>3910.4</v>
      </c>
      <c r="K29" s="42"/>
    </row>
    <row r="30" spans="1:11" s="41" customFormat="1" ht="25.5" x14ac:dyDescent="0.2">
      <c r="A30" s="38" t="s">
        <v>28</v>
      </c>
      <c r="B30" s="39" t="s">
        <v>29</v>
      </c>
      <c r="C30" s="40"/>
      <c r="D30" s="28"/>
      <c r="E30" s="29"/>
      <c r="F30" s="30"/>
      <c r="G30" s="29"/>
      <c r="H30" s="30"/>
      <c r="I30" s="15">
        <v>3910.4</v>
      </c>
      <c r="K30" s="42"/>
    </row>
    <row r="31" spans="1:11" s="41" customFormat="1" ht="15" x14ac:dyDescent="0.2">
      <c r="A31" s="38" t="s">
        <v>30</v>
      </c>
      <c r="B31" s="39" t="s">
        <v>22</v>
      </c>
      <c r="C31" s="40"/>
      <c r="D31" s="28"/>
      <c r="E31" s="29"/>
      <c r="F31" s="30"/>
      <c r="G31" s="29"/>
      <c r="H31" s="30"/>
      <c r="I31" s="15">
        <v>3910.4</v>
      </c>
      <c r="K31" s="42"/>
    </row>
    <row r="32" spans="1:11" s="15" customFormat="1" ht="15" x14ac:dyDescent="0.2">
      <c r="A32" s="45" t="s">
        <v>31</v>
      </c>
      <c r="B32" s="46" t="s">
        <v>22</v>
      </c>
      <c r="C32" s="27"/>
      <c r="D32" s="28"/>
      <c r="E32" s="29"/>
      <c r="F32" s="30"/>
      <c r="G32" s="29"/>
      <c r="H32" s="30"/>
      <c r="I32" s="15">
        <v>3910.4</v>
      </c>
      <c r="K32" s="16"/>
    </row>
    <row r="33" spans="1:12" s="41" customFormat="1" ht="26.25" thickBot="1" x14ac:dyDescent="0.25">
      <c r="A33" s="47" t="s">
        <v>32</v>
      </c>
      <c r="B33" s="48" t="s">
        <v>33</v>
      </c>
      <c r="C33" s="40"/>
      <c r="D33" s="28"/>
      <c r="E33" s="29"/>
      <c r="F33" s="30"/>
      <c r="G33" s="29"/>
      <c r="H33" s="30"/>
      <c r="I33" s="15">
        <v>3910.4</v>
      </c>
      <c r="K33" s="42"/>
    </row>
    <row r="34" spans="1:12" s="51" customFormat="1" ht="15" x14ac:dyDescent="0.2">
      <c r="A34" s="49" t="s">
        <v>34</v>
      </c>
      <c r="B34" s="26" t="s">
        <v>35</v>
      </c>
      <c r="C34" s="27">
        <f>F34*12</f>
        <v>0</v>
      </c>
      <c r="D34" s="28">
        <f>G34*I34</f>
        <v>35193.599999999999</v>
      </c>
      <c r="E34" s="29">
        <f>H34*12</f>
        <v>9</v>
      </c>
      <c r="F34" s="50"/>
      <c r="G34" s="29">
        <f>H34*12</f>
        <v>9</v>
      </c>
      <c r="H34" s="30">
        <v>0.75</v>
      </c>
      <c r="I34" s="15">
        <v>3910.4</v>
      </c>
      <c r="J34" s="15">
        <v>1.07</v>
      </c>
      <c r="K34" s="16">
        <v>0.6</v>
      </c>
    </row>
    <row r="35" spans="1:12" s="15" customFormat="1" ht="15" x14ac:dyDescent="0.2">
      <c r="A35" s="49" t="s">
        <v>36</v>
      </c>
      <c r="B35" s="26" t="s">
        <v>37</v>
      </c>
      <c r="C35" s="27">
        <f>F35*12</f>
        <v>0</v>
      </c>
      <c r="D35" s="28">
        <f>G35*I35</f>
        <v>114965.75999999999</v>
      </c>
      <c r="E35" s="29">
        <f>H35*12</f>
        <v>29.4</v>
      </c>
      <c r="F35" s="50"/>
      <c r="G35" s="29">
        <f>H35*12</f>
        <v>29.4</v>
      </c>
      <c r="H35" s="30">
        <v>2.4500000000000002</v>
      </c>
      <c r="I35" s="15">
        <v>3910.4</v>
      </c>
      <c r="J35" s="15">
        <v>1.07</v>
      </c>
      <c r="K35" s="16">
        <v>1.94</v>
      </c>
    </row>
    <row r="36" spans="1:12" s="23" customFormat="1" ht="30" x14ac:dyDescent="0.2">
      <c r="A36" s="49" t="s">
        <v>38</v>
      </c>
      <c r="B36" s="26" t="s">
        <v>14</v>
      </c>
      <c r="C36" s="52"/>
      <c r="D36" s="28">
        <v>2042.21</v>
      </c>
      <c r="E36" s="53"/>
      <c r="F36" s="50"/>
      <c r="G36" s="29">
        <f>D36/I36</f>
        <v>0.52</v>
      </c>
      <c r="H36" s="30">
        <f>G36/12</f>
        <v>0.04</v>
      </c>
      <c r="I36" s="15">
        <v>3910.4</v>
      </c>
      <c r="J36" s="15">
        <v>1.07</v>
      </c>
      <c r="K36" s="16">
        <v>0.03</v>
      </c>
    </row>
    <row r="37" spans="1:12" s="23" customFormat="1" ht="30" x14ac:dyDescent="0.2">
      <c r="A37" s="49" t="s">
        <v>39</v>
      </c>
      <c r="B37" s="26" t="s">
        <v>14</v>
      </c>
      <c r="C37" s="52"/>
      <c r="D37" s="28">
        <v>2042.21</v>
      </c>
      <c r="E37" s="53"/>
      <c r="F37" s="50"/>
      <c r="G37" s="29">
        <f>D37/I37</f>
        <v>0.52</v>
      </c>
      <c r="H37" s="30">
        <f>G37/12</f>
        <v>0.04</v>
      </c>
      <c r="I37" s="15">
        <v>3910.4</v>
      </c>
      <c r="J37" s="15">
        <v>1.07</v>
      </c>
      <c r="K37" s="16">
        <v>0.03</v>
      </c>
    </row>
    <row r="38" spans="1:12" s="23" customFormat="1" ht="20.25" customHeight="1" x14ac:dyDescent="0.2">
      <c r="A38" s="49" t="s">
        <v>117</v>
      </c>
      <c r="B38" s="26" t="s">
        <v>14</v>
      </c>
      <c r="C38" s="52"/>
      <c r="D38" s="28">
        <v>12896.1</v>
      </c>
      <c r="E38" s="53"/>
      <c r="F38" s="50"/>
      <c r="G38" s="29">
        <f>D38/I38</f>
        <v>3.3</v>
      </c>
      <c r="H38" s="30">
        <f>G38/12</f>
        <v>0.28000000000000003</v>
      </c>
      <c r="I38" s="15">
        <v>3910.4</v>
      </c>
      <c r="J38" s="15">
        <v>1.07</v>
      </c>
      <c r="K38" s="16">
        <v>0.21</v>
      </c>
    </row>
    <row r="39" spans="1:12" s="23" customFormat="1" ht="30" hidden="1" x14ac:dyDescent="0.2">
      <c r="A39" s="49" t="s">
        <v>40</v>
      </c>
      <c r="B39" s="26" t="s">
        <v>29</v>
      </c>
      <c r="C39" s="52"/>
      <c r="D39" s="28">
        <f>G39*I39</f>
        <v>0</v>
      </c>
      <c r="E39" s="53"/>
      <c r="F39" s="50"/>
      <c r="G39" s="29">
        <f>H39*12</f>
        <v>0</v>
      </c>
      <c r="H39" s="30">
        <v>0</v>
      </c>
      <c r="I39" s="15">
        <v>3910.4</v>
      </c>
      <c r="J39" s="15">
        <v>1.07</v>
      </c>
      <c r="K39" s="16">
        <v>0</v>
      </c>
    </row>
    <row r="40" spans="1:12" s="23" customFormat="1" ht="30" hidden="1" x14ac:dyDescent="0.2">
      <c r="A40" s="49" t="s">
        <v>41</v>
      </c>
      <c r="B40" s="26" t="s">
        <v>29</v>
      </c>
      <c r="C40" s="52"/>
      <c r="D40" s="28">
        <f>G40*I40</f>
        <v>0</v>
      </c>
      <c r="E40" s="53"/>
      <c r="F40" s="50"/>
      <c r="G40" s="29">
        <f>H40*12</f>
        <v>0</v>
      </c>
      <c r="H40" s="30">
        <v>0</v>
      </c>
      <c r="I40" s="15">
        <v>3910.4</v>
      </c>
      <c r="J40" s="15">
        <v>1.07</v>
      </c>
      <c r="K40" s="16">
        <v>0</v>
      </c>
    </row>
    <row r="41" spans="1:12" s="23" customFormat="1" ht="30" hidden="1" x14ac:dyDescent="0.2">
      <c r="A41" s="49" t="s">
        <v>42</v>
      </c>
      <c r="B41" s="26" t="s">
        <v>29</v>
      </c>
      <c r="C41" s="52"/>
      <c r="D41" s="28">
        <f>G41*I41</f>
        <v>0</v>
      </c>
      <c r="E41" s="53"/>
      <c r="F41" s="50"/>
      <c r="G41" s="29">
        <f>H41*12</f>
        <v>0</v>
      </c>
      <c r="H41" s="30">
        <v>0</v>
      </c>
      <c r="I41" s="15">
        <v>3910.4</v>
      </c>
      <c r="J41" s="15">
        <v>1.07</v>
      </c>
      <c r="K41" s="16">
        <v>0</v>
      </c>
    </row>
    <row r="42" spans="1:12" s="23" customFormat="1" ht="30" hidden="1" customHeight="1" x14ac:dyDescent="0.2">
      <c r="A42" s="49"/>
      <c r="B42" s="26" t="s">
        <v>29</v>
      </c>
      <c r="C42" s="52"/>
      <c r="D42" s="28"/>
      <c r="E42" s="53"/>
      <c r="F42" s="50"/>
      <c r="G42" s="29">
        <f>D42/I42</f>
        <v>0</v>
      </c>
      <c r="H42" s="30">
        <f>G42/12</f>
        <v>0</v>
      </c>
      <c r="I42" s="15">
        <v>3910.4</v>
      </c>
      <c r="J42" s="15"/>
      <c r="K42" s="16"/>
    </row>
    <row r="43" spans="1:12" s="23" customFormat="1" ht="30" x14ac:dyDescent="0.2">
      <c r="A43" s="49" t="s">
        <v>43</v>
      </c>
      <c r="B43" s="26"/>
      <c r="C43" s="52">
        <f>F43*12</f>
        <v>0</v>
      </c>
      <c r="D43" s="28">
        <f>G43*I43</f>
        <v>9854.2099999999991</v>
      </c>
      <c r="E43" s="53">
        <f>H43*12</f>
        <v>2.52</v>
      </c>
      <c r="F43" s="50"/>
      <c r="G43" s="29">
        <f>H43*12</f>
        <v>2.52</v>
      </c>
      <c r="H43" s="30">
        <v>0.21</v>
      </c>
      <c r="I43" s="15">
        <v>3910.4</v>
      </c>
      <c r="J43" s="15">
        <v>1.07</v>
      </c>
      <c r="K43" s="16">
        <v>0.14000000000000001</v>
      </c>
    </row>
    <row r="44" spans="1:12" s="15" customFormat="1" ht="15" x14ac:dyDescent="0.2">
      <c r="A44" s="49" t="s">
        <v>44</v>
      </c>
      <c r="B44" s="26" t="s">
        <v>45</v>
      </c>
      <c r="C44" s="52">
        <f>F44*12</f>
        <v>0</v>
      </c>
      <c r="D44" s="28">
        <f>G44*I44</f>
        <v>2815.49</v>
      </c>
      <c r="E44" s="53">
        <f>H44*12</f>
        <v>0.72</v>
      </c>
      <c r="F44" s="50"/>
      <c r="G44" s="29">
        <f>H44*12</f>
        <v>0.72</v>
      </c>
      <c r="H44" s="30">
        <v>0.06</v>
      </c>
      <c r="I44" s="15">
        <v>3910.4</v>
      </c>
      <c r="J44" s="15">
        <v>1.07</v>
      </c>
      <c r="K44" s="16">
        <v>0.03</v>
      </c>
    </row>
    <row r="45" spans="1:12" s="15" customFormat="1" ht="15" x14ac:dyDescent="0.2">
      <c r="A45" s="49" t="s">
        <v>46</v>
      </c>
      <c r="B45" s="54" t="s">
        <v>47</v>
      </c>
      <c r="C45" s="55">
        <f>F45*12</f>
        <v>0</v>
      </c>
      <c r="D45" s="28">
        <f t="shared" ref="D45:D46" si="0">G45*I45</f>
        <v>1876.99</v>
      </c>
      <c r="E45" s="53">
        <f t="shared" ref="E45:E46" si="1">H45*12</f>
        <v>0.48</v>
      </c>
      <c r="F45" s="50"/>
      <c r="G45" s="29">
        <f t="shared" ref="G45:G46" si="2">H45*12</f>
        <v>0.48</v>
      </c>
      <c r="H45" s="30">
        <v>0.04</v>
      </c>
      <c r="I45" s="15">
        <v>3910.4</v>
      </c>
      <c r="J45" s="15">
        <v>1.07</v>
      </c>
      <c r="K45" s="16">
        <v>0.02</v>
      </c>
    </row>
    <row r="46" spans="1:12" s="51" customFormat="1" ht="30" x14ac:dyDescent="0.2">
      <c r="A46" s="49" t="s">
        <v>48</v>
      </c>
      <c r="B46" s="26" t="s">
        <v>49</v>
      </c>
      <c r="C46" s="52">
        <f>F46*12</f>
        <v>0</v>
      </c>
      <c r="D46" s="28">
        <f t="shared" si="0"/>
        <v>2346.2399999999998</v>
      </c>
      <c r="E46" s="53">
        <f t="shared" si="1"/>
        <v>0.6</v>
      </c>
      <c r="F46" s="50"/>
      <c r="G46" s="29">
        <f t="shared" si="2"/>
        <v>0.6</v>
      </c>
      <c r="H46" s="30">
        <v>0.05</v>
      </c>
      <c r="I46" s="15">
        <v>3910.4</v>
      </c>
      <c r="J46" s="15">
        <v>1.07</v>
      </c>
      <c r="K46" s="16">
        <v>0.03</v>
      </c>
    </row>
    <row r="47" spans="1:12" s="51" customFormat="1" ht="15" x14ac:dyDescent="0.2">
      <c r="A47" s="49" t="s">
        <v>50</v>
      </c>
      <c r="B47" s="26"/>
      <c r="C47" s="27"/>
      <c r="D47" s="29">
        <f>D49+D50+D51+D52+D53+D54+D55+D56+D57+D58+D59</f>
        <v>18910.75</v>
      </c>
      <c r="E47" s="29"/>
      <c r="F47" s="50"/>
      <c r="G47" s="29">
        <f>D47/I47</f>
        <v>4.84</v>
      </c>
      <c r="H47" s="30">
        <f>G47/12</f>
        <v>0.4</v>
      </c>
      <c r="I47" s="15">
        <v>3910.4</v>
      </c>
      <c r="J47" s="15">
        <v>1.07</v>
      </c>
      <c r="K47" s="16">
        <v>0.52</v>
      </c>
    </row>
    <row r="48" spans="1:12" s="23" customFormat="1" ht="15" hidden="1" x14ac:dyDescent="0.2">
      <c r="A48" s="58" t="s">
        <v>51</v>
      </c>
      <c r="B48" s="59" t="s">
        <v>52</v>
      </c>
      <c r="C48" s="60"/>
      <c r="D48" s="61">
        <f>G48*I48</f>
        <v>0</v>
      </c>
      <c r="E48" s="62"/>
      <c r="F48" s="63"/>
      <c r="G48" s="62">
        <f>H48*12</f>
        <v>0</v>
      </c>
      <c r="H48" s="63">
        <v>0</v>
      </c>
      <c r="I48" s="15">
        <v>3910.4</v>
      </c>
      <c r="J48" s="15">
        <v>1.07</v>
      </c>
      <c r="K48" s="16">
        <v>0</v>
      </c>
      <c r="L48" s="51"/>
    </row>
    <row r="49" spans="1:12" s="23" customFormat="1" ht="24.75" customHeight="1" x14ac:dyDescent="0.2">
      <c r="A49" s="58" t="s">
        <v>136</v>
      </c>
      <c r="B49" s="59" t="s">
        <v>52</v>
      </c>
      <c r="C49" s="60"/>
      <c r="D49" s="61">
        <v>622.74</v>
      </c>
      <c r="E49" s="62"/>
      <c r="F49" s="63"/>
      <c r="G49" s="62"/>
      <c r="H49" s="63"/>
      <c r="I49" s="15">
        <v>3910.4</v>
      </c>
      <c r="J49" s="15">
        <v>1.07</v>
      </c>
      <c r="K49" s="16">
        <v>0.01</v>
      </c>
      <c r="L49" s="51"/>
    </row>
    <row r="50" spans="1:12" s="23" customFormat="1" ht="18" customHeight="1" x14ac:dyDescent="0.2">
      <c r="A50" s="58" t="s">
        <v>53</v>
      </c>
      <c r="B50" s="59" t="s">
        <v>54</v>
      </c>
      <c r="C50" s="60">
        <f>F50*12</f>
        <v>0</v>
      </c>
      <c r="D50" s="61">
        <v>459.48</v>
      </c>
      <c r="E50" s="62">
        <f>H50*12</f>
        <v>0</v>
      </c>
      <c r="F50" s="63"/>
      <c r="G50" s="62"/>
      <c r="H50" s="63"/>
      <c r="I50" s="15">
        <v>3910.4</v>
      </c>
      <c r="J50" s="15">
        <v>1.07</v>
      </c>
      <c r="K50" s="16">
        <v>0.01</v>
      </c>
      <c r="L50" s="51"/>
    </row>
    <row r="51" spans="1:12" s="23" customFormat="1" ht="15" x14ac:dyDescent="0.2">
      <c r="A51" s="58" t="s">
        <v>118</v>
      </c>
      <c r="B51" s="67" t="s">
        <v>52</v>
      </c>
      <c r="C51" s="60"/>
      <c r="D51" s="61">
        <v>818.74</v>
      </c>
      <c r="E51" s="62"/>
      <c r="F51" s="63"/>
      <c r="G51" s="62"/>
      <c r="H51" s="63"/>
      <c r="I51" s="15"/>
      <c r="J51" s="15"/>
      <c r="K51" s="16"/>
      <c r="L51" s="51"/>
    </row>
    <row r="52" spans="1:12" s="23" customFormat="1" ht="15" x14ac:dyDescent="0.2">
      <c r="A52" s="58" t="s">
        <v>55</v>
      </c>
      <c r="B52" s="59" t="s">
        <v>52</v>
      </c>
      <c r="C52" s="60">
        <f>F52*12</f>
        <v>0</v>
      </c>
      <c r="D52" s="61">
        <v>875.61</v>
      </c>
      <c r="E52" s="62">
        <f>H52*12</f>
        <v>0</v>
      </c>
      <c r="F52" s="63"/>
      <c r="G52" s="62"/>
      <c r="H52" s="63"/>
      <c r="I52" s="15">
        <v>3910.4</v>
      </c>
      <c r="J52" s="15">
        <v>1.07</v>
      </c>
      <c r="K52" s="16">
        <v>0.01</v>
      </c>
      <c r="L52" s="51"/>
    </row>
    <row r="53" spans="1:12" s="23" customFormat="1" ht="15" x14ac:dyDescent="0.2">
      <c r="A53" s="58" t="s">
        <v>56</v>
      </c>
      <c r="B53" s="59" t="s">
        <v>52</v>
      </c>
      <c r="C53" s="60">
        <f>F53*12</f>
        <v>0</v>
      </c>
      <c r="D53" s="61">
        <v>3903.72</v>
      </c>
      <c r="E53" s="62">
        <f>H53*12</f>
        <v>0</v>
      </c>
      <c r="F53" s="63"/>
      <c r="G53" s="62"/>
      <c r="H53" s="63"/>
      <c r="I53" s="15">
        <v>3910.4</v>
      </c>
      <c r="J53" s="15">
        <v>1.07</v>
      </c>
      <c r="K53" s="16">
        <v>0.06</v>
      </c>
      <c r="L53" s="51"/>
    </row>
    <row r="54" spans="1:12" s="23" customFormat="1" ht="15" x14ac:dyDescent="0.2">
      <c r="A54" s="58" t="s">
        <v>57</v>
      </c>
      <c r="B54" s="59" t="s">
        <v>52</v>
      </c>
      <c r="C54" s="60">
        <f>F54*12</f>
        <v>0</v>
      </c>
      <c r="D54" s="61">
        <v>918.95</v>
      </c>
      <c r="E54" s="62">
        <f>H54*12</f>
        <v>0</v>
      </c>
      <c r="F54" s="63"/>
      <c r="G54" s="62"/>
      <c r="H54" s="63"/>
      <c r="I54" s="15">
        <v>3910.4</v>
      </c>
      <c r="J54" s="15">
        <v>1.07</v>
      </c>
      <c r="K54" s="16">
        <v>0.01</v>
      </c>
      <c r="L54" s="51"/>
    </row>
    <row r="55" spans="1:12" s="23" customFormat="1" ht="20.25" customHeight="1" x14ac:dyDescent="0.2">
      <c r="A55" s="58" t="s">
        <v>58</v>
      </c>
      <c r="B55" s="59" t="s">
        <v>52</v>
      </c>
      <c r="C55" s="60"/>
      <c r="D55" s="61">
        <v>437.79</v>
      </c>
      <c r="E55" s="62"/>
      <c r="F55" s="63"/>
      <c r="G55" s="62"/>
      <c r="H55" s="63"/>
      <c r="I55" s="15">
        <v>3910.4</v>
      </c>
      <c r="J55" s="15">
        <v>1.07</v>
      </c>
      <c r="K55" s="16">
        <v>0.01</v>
      </c>
      <c r="L55" s="51"/>
    </row>
    <row r="56" spans="1:12" s="23" customFormat="1" ht="15" x14ac:dyDescent="0.2">
      <c r="A56" s="58" t="s">
        <v>59</v>
      </c>
      <c r="B56" s="59" t="s">
        <v>54</v>
      </c>
      <c r="C56" s="60"/>
      <c r="D56" s="61">
        <v>1751.23</v>
      </c>
      <c r="E56" s="62"/>
      <c r="F56" s="63"/>
      <c r="G56" s="62"/>
      <c r="H56" s="63"/>
      <c r="I56" s="15">
        <v>3910.4</v>
      </c>
      <c r="J56" s="15">
        <v>1.07</v>
      </c>
      <c r="K56" s="16">
        <v>0.03</v>
      </c>
      <c r="L56" s="51"/>
    </row>
    <row r="57" spans="1:12" s="23" customFormat="1" ht="25.5" x14ac:dyDescent="0.2">
      <c r="A57" s="58" t="s">
        <v>60</v>
      </c>
      <c r="B57" s="59" t="s">
        <v>52</v>
      </c>
      <c r="C57" s="60">
        <f>F57*12</f>
        <v>0</v>
      </c>
      <c r="D57" s="62">
        <v>3123</v>
      </c>
      <c r="E57" s="62">
        <f>H57*12</f>
        <v>0</v>
      </c>
      <c r="F57" s="63"/>
      <c r="G57" s="62"/>
      <c r="H57" s="63"/>
      <c r="I57" s="15">
        <v>3910.4</v>
      </c>
      <c r="J57" s="15">
        <v>1.07</v>
      </c>
      <c r="K57" s="16">
        <v>0.05</v>
      </c>
      <c r="L57" s="51"/>
    </row>
    <row r="58" spans="1:12" s="23" customFormat="1" ht="25.5" x14ac:dyDescent="0.2">
      <c r="A58" s="58" t="s">
        <v>137</v>
      </c>
      <c r="B58" s="59" t="s">
        <v>52</v>
      </c>
      <c r="C58" s="60"/>
      <c r="D58" s="62">
        <v>3488.61</v>
      </c>
      <c r="E58" s="62"/>
      <c r="F58" s="63"/>
      <c r="G58" s="62"/>
      <c r="H58" s="63"/>
      <c r="I58" s="15">
        <v>3910.4</v>
      </c>
      <c r="J58" s="15">
        <v>1.07</v>
      </c>
      <c r="K58" s="16">
        <v>0.01</v>
      </c>
      <c r="L58" s="51"/>
    </row>
    <row r="59" spans="1:12" s="23" customFormat="1" ht="15" x14ac:dyDescent="0.2">
      <c r="A59" s="151" t="s">
        <v>126</v>
      </c>
      <c r="B59" s="150" t="s">
        <v>67</v>
      </c>
      <c r="C59" s="144"/>
      <c r="D59" s="77">
        <v>2510.88</v>
      </c>
      <c r="E59" s="65"/>
      <c r="F59" s="63"/>
      <c r="G59" s="65"/>
      <c r="H59" s="134"/>
      <c r="I59" s="15"/>
      <c r="J59" s="15"/>
      <c r="K59" s="16"/>
      <c r="L59" s="51"/>
    </row>
    <row r="60" spans="1:12" s="51" customFormat="1" ht="30" x14ac:dyDescent="0.2">
      <c r="A60" s="49" t="s">
        <v>61</v>
      </c>
      <c r="B60" s="26"/>
      <c r="C60" s="27"/>
      <c r="D60" s="29">
        <f>D61+D62+D63+D64</f>
        <v>12444.39</v>
      </c>
      <c r="E60" s="29"/>
      <c r="F60" s="50"/>
      <c r="G60" s="29">
        <f>D60/I60</f>
        <v>3.18</v>
      </c>
      <c r="H60" s="30">
        <f>G60/12</f>
        <v>0.27</v>
      </c>
      <c r="I60" s="15">
        <v>3910.4</v>
      </c>
      <c r="J60" s="15">
        <v>1.07</v>
      </c>
      <c r="K60" s="16">
        <v>0.75</v>
      </c>
    </row>
    <row r="61" spans="1:12" s="23" customFormat="1" ht="15" x14ac:dyDescent="0.2">
      <c r="A61" s="58" t="s">
        <v>62</v>
      </c>
      <c r="B61" s="59" t="s">
        <v>63</v>
      </c>
      <c r="C61" s="60"/>
      <c r="D61" s="61">
        <v>2626.83</v>
      </c>
      <c r="E61" s="62"/>
      <c r="F61" s="63"/>
      <c r="G61" s="62"/>
      <c r="H61" s="63"/>
      <c r="I61" s="15">
        <v>3910.4</v>
      </c>
      <c r="J61" s="15">
        <v>1.07</v>
      </c>
      <c r="K61" s="16">
        <v>0.04</v>
      </c>
      <c r="L61" s="51"/>
    </row>
    <row r="62" spans="1:12" s="23" customFormat="1" ht="25.5" x14ac:dyDescent="0.2">
      <c r="A62" s="58" t="s">
        <v>64</v>
      </c>
      <c r="B62" s="59" t="s">
        <v>65</v>
      </c>
      <c r="C62" s="60"/>
      <c r="D62" s="61">
        <v>1751.23</v>
      </c>
      <c r="E62" s="62"/>
      <c r="F62" s="63"/>
      <c r="G62" s="62"/>
      <c r="H62" s="63"/>
      <c r="I62" s="15">
        <v>3910.4</v>
      </c>
      <c r="J62" s="15">
        <v>1.07</v>
      </c>
      <c r="K62" s="16">
        <v>0.03</v>
      </c>
      <c r="L62" s="51"/>
    </row>
    <row r="63" spans="1:12" s="23" customFormat="1" ht="18.75" customHeight="1" x14ac:dyDescent="0.2">
      <c r="A63" s="58" t="s">
        <v>66</v>
      </c>
      <c r="B63" s="59" t="s">
        <v>67</v>
      </c>
      <c r="C63" s="60"/>
      <c r="D63" s="61">
        <v>1837.85</v>
      </c>
      <c r="E63" s="62"/>
      <c r="F63" s="63"/>
      <c r="G63" s="62"/>
      <c r="H63" s="63"/>
      <c r="I63" s="15">
        <v>3910.4</v>
      </c>
      <c r="J63" s="15">
        <v>1.07</v>
      </c>
      <c r="K63" s="16">
        <v>0.03</v>
      </c>
      <c r="L63" s="51"/>
    </row>
    <row r="64" spans="1:12" s="23" customFormat="1" ht="21" customHeight="1" x14ac:dyDescent="0.2">
      <c r="A64" s="66" t="s">
        <v>74</v>
      </c>
      <c r="B64" s="59" t="s">
        <v>14</v>
      </c>
      <c r="C64" s="60"/>
      <c r="D64" s="62">
        <v>6228.48</v>
      </c>
      <c r="E64" s="65"/>
      <c r="F64" s="63"/>
      <c r="G64" s="62"/>
      <c r="H64" s="63"/>
      <c r="I64" s="15">
        <v>3910.4</v>
      </c>
      <c r="J64" s="15">
        <v>1.07</v>
      </c>
      <c r="K64" s="16">
        <v>0.11</v>
      </c>
      <c r="L64" s="51"/>
    </row>
    <row r="65" spans="1:12" s="23" customFormat="1" ht="30" x14ac:dyDescent="0.2">
      <c r="A65" s="49" t="s">
        <v>75</v>
      </c>
      <c r="B65" s="137"/>
      <c r="C65" s="64"/>
      <c r="D65" s="29">
        <v>0</v>
      </c>
      <c r="E65" s="62"/>
      <c r="F65" s="63"/>
      <c r="G65" s="29">
        <f>D65/I65</f>
        <v>0</v>
      </c>
      <c r="H65" s="30">
        <f>G65/12</f>
        <v>0</v>
      </c>
      <c r="I65" s="15">
        <v>3910.4</v>
      </c>
      <c r="J65" s="15">
        <v>1.07</v>
      </c>
      <c r="K65" s="16">
        <v>0.06</v>
      </c>
      <c r="L65" s="51"/>
    </row>
    <row r="66" spans="1:12" s="23" customFormat="1" ht="15" x14ac:dyDescent="0.2">
      <c r="A66" s="25" t="s">
        <v>76</v>
      </c>
      <c r="B66" s="137"/>
      <c r="C66" s="64"/>
      <c r="D66" s="29">
        <f>D68+D69</f>
        <v>12916</v>
      </c>
      <c r="E66" s="65"/>
      <c r="F66" s="134"/>
      <c r="G66" s="29">
        <f>D66/I66</f>
        <v>3.3</v>
      </c>
      <c r="H66" s="30">
        <f>G66/12</f>
        <v>0.28000000000000003</v>
      </c>
      <c r="I66" s="15">
        <v>3910.4</v>
      </c>
      <c r="J66" s="15">
        <v>1.07</v>
      </c>
      <c r="K66" s="16">
        <v>0.21</v>
      </c>
      <c r="L66" s="51"/>
    </row>
    <row r="67" spans="1:12" s="23" customFormat="1" ht="15" hidden="1" x14ac:dyDescent="0.2">
      <c r="A67" s="58" t="s">
        <v>77</v>
      </c>
      <c r="B67" s="59" t="s">
        <v>14</v>
      </c>
      <c r="C67" s="60"/>
      <c r="D67" s="61">
        <f t="shared" ref="D67:D74" si="3">G67*I67</f>
        <v>0</v>
      </c>
      <c r="E67" s="62"/>
      <c r="F67" s="63"/>
      <c r="G67" s="62">
        <f>H67*12</f>
        <v>0</v>
      </c>
      <c r="H67" s="63">
        <v>0</v>
      </c>
      <c r="I67" s="15">
        <v>3910.4</v>
      </c>
      <c r="J67" s="15">
        <v>1.07</v>
      </c>
      <c r="K67" s="16">
        <v>0</v>
      </c>
      <c r="L67" s="51"/>
    </row>
    <row r="68" spans="1:12" s="23" customFormat="1" ht="15" x14ac:dyDescent="0.2">
      <c r="A68" s="58" t="s">
        <v>78</v>
      </c>
      <c r="B68" s="59" t="s">
        <v>52</v>
      </c>
      <c r="C68" s="60"/>
      <c r="D68" s="61">
        <v>12000.72</v>
      </c>
      <c r="E68" s="62"/>
      <c r="F68" s="63"/>
      <c r="G68" s="62"/>
      <c r="H68" s="63"/>
      <c r="I68" s="15">
        <v>3910.4</v>
      </c>
      <c r="J68" s="15">
        <v>1.07</v>
      </c>
      <c r="K68" s="16">
        <v>0.2</v>
      </c>
      <c r="L68" s="51"/>
    </row>
    <row r="69" spans="1:12" s="23" customFormat="1" ht="15" x14ac:dyDescent="0.2">
      <c r="A69" s="58" t="s">
        <v>79</v>
      </c>
      <c r="B69" s="59" t="s">
        <v>52</v>
      </c>
      <c r="C69" s="60"/>
      <c r="D69" s="61">
        <v>915.28</v>
      </c>
      <c r="E69" s="62"/>
      <c r="F69" s="63"/>
      <c r="G69" s="62"/>
      <c r="H69" s="63"/>
      <c r="I69" s="15">
        <v>3910.4</v>
      </c>
      <c r="J69" s="15">
        <v>1.07</v>
      </c>
      <c r="K69" s="16">
        <v>0.01</v>
      </c>
      <c r="L69" s="51"/>
    </row>
    <row r="70" spans="1:12" s="23" customFormat="1" ht="27.75" hidden="1" customHeight="1" x14ac:dyDescent="0.2">
      <c r="A70" s="66" t="s">
        <v>80</v>
      </c>
      <c r="B70" s="59" t="s">
        <v>29</v>
      </c>
      <c r="C70" s="60"/>
      <c r="D70" s="61">
        <f t="shared" si="3"/>
        <v>0</v>
      </c>
      <c r="E70" s="62"/>
      <c r="F70" s="63"/>
      <c r="G70" s="62"/>
      <c r="H70" s="63"/>
      <c r="I70" s="15">
        <v>3910.4</v>
      </c>
      <c r="J70" s="15">
        <v>1.07</v>
      </c>
      <c r="K70" s="16">
        <v>0</v>
      </c>
      <c r="L70" s="51"/>
    </row>
    <row r="71" spans="1:12" s="23" customFormat="1" ht="25.5" hidden="1" x14ac:dyDescent="0.2">
      <c r="A71" s="66" t="s">
        <v>81</v>
      </c>
      <c r="B71" s="59" t="s">
        <v>29</v>
      </c>
      <c r="C71" s="60"/>
      <c r="D71" s="61">
        <f t="shared" si="3"/>
        <v>0</v>
      </c>
      <c r="E71" s="62"/>
      <c r="F71" s="63"/>
      <c r="G71" s="62"/>
      <c r="H71" s="63"/>
      <c r="I71" s="15">
        <v>3910.4</v>
      </c>
      <c r="J71" s="15">
        <v>1.07</v>
      </c>
      <c r="K71" s="16">
        <v>0</v>
      </c>
      <c r="L71" s="51"/>
    </row>
    <row r="72" spans="1:12" s="23" customFormat="1" ht="25.5" hidden="1" x14ac:dyDescent="0.2">
      <c r="A72" s="66" t="s">
        <v>82</v>
      </c>
      <c r="B72" s="59" t="s">
        <v>29</v>
      </c>
      <c r="C72" s="60"/>
      <c r="D72" s="61">
        <f t="shared" si="3"/>
        <v>0</v>
      </c>
      <c r="E72" s="62"/>
      <c r="F72" s="63"/>
      <c r="G72" s="62"/>
      <c r="H72" s="63"/>
      <c r="I72" s="15">
        <v>3910.4</v>
      </c>
      <c r="J72" s="15">
        <v>1.07</v>
      </c>
      <c r="K72" s="16">
        <v>0</v>
      </c>
      <c r="L72" s="51"/>
    </row>
    <row r="73" spans="1:12" s="23" customFormat="1" ht="25.5" hidden="1" x14ac:dyDescent="0.2">
      <c r="A73" s="66" t="s">
        <v>83</v>
      </c>
      <c r="B73" s="59" t="s">
        <v>29</v>
      </c>
      <c r="C73" s="60"/>
      <c r="D73" s="61">
        <f t="shared" si="3"/>
        <v>0</v>
      </c>
      <c r="E73" s="62"/>
      <c r="F73" s="63"/>
      <c r="G73" s="62"/>
      <c r="H73" s="63"/>
      <c r="I73" s="15">
        <v>3910.4</v>
      </c>
      <c r="J73" s="15">
        <v>1.07</v>
      </c>
      <c r="K73" s="16">
        <v>0</v>
      </c>
      <c r="L73" s="51"/>
    </row>
    <row r="74" spans="1:12" s="23" customFormat="1" ht="25.5" hidden="1" x14ac:dyDescent="0.2">
      <c r="A74" s="66" t="s">
        <v>84</v>
      </c>
      <c r="B74" s="59" t="s">
        <v>29</v>
      </c>
      <c r="C74" s="60"/>
      <c r="D74" s="61">
        <f t="shared" si="3"/>
        <v>0</v>
      </c>
      <c r="E74" s="62"/>
      <c r="F74" s="63"/>
      <c r="G74" s="62"/>
      <c r="H74" s="63"/>
      <c r="I74" s="15">
        <v>3910.4</v>
      </c>
      <c r="J74" s="15">
        <v>1.07</v>
      </c>
      <c r="K74" s="16">
        <v>0</v>
      </c>
      <c r="L74" s="51"/>
    </row>
    <row r="75" spans="1:12" s="23" customFormat="1" ht="15" hidden="1" x14ac:dyDescent="0.2">
      <c r="A75" s="49"/>
      <c r="B75" s="59"/>
      <c r="C75" s="60"/>
      <c r="D75" s="29"/>
      <c r="E75" s="62"/>
      <c r="F75" s="63"/>
      <c r="G75" s="29"/>
      <c r="H75" s="30"/>
      <c r="I75" s="15">
        <v>3910.4</v>
      </c>
      <c r="J75" s="15"/>
      <c r="K75" s="16"/>
      <c r="L75" s="51"/>
    </row>
    <row r="76" spans="1:12" s="23" customFormat="1" ht="15" hidden="1" x14ac:dyDescent="0.2">
      <c r="A76" s="58"/>
      <c r="B76" s="59"/>
      <c r="C76" s="60"/>
      <c r="D76" s="61"/>
      <c r="E76" s="62"/>
      <c r="F76" s="63"/>
      <c r="G76" s="62"/>
      <c r="H76" s="63"/>
      <c r="I76" s="15">
        <v>3910.4</v>
      </c>
      <c r="J76" s="15"/>
      <c r="K76" s="16"/>
      <c r="L76" s="51"/>
    </row>
    <row r="77" spans="1:12" s="23" customFormat="1" ht="15" hidden="1" x14ac:dyDescent="0.2">
      <c r="A77" s="58"/>
      <c r="B77" s="59"/>
      <c r="C77" s="60"/>
      <c r="D77" s="61"/>
      <c r="E77" s="62"/>
      <c r="F77" s="63"/>
      <c r="G77" s="62"/>
      <c r="H77" s="63"/>
      <c r="I77" s="15">
        <v>3910.4</v>
      </c>
      <c r="J77" s="15"/>
      <c r="K77" s="16"/>
      <c r="L77" s="51"/>
    </row>
    <row r="78" spans="1:12" s="23" customFormat="1" ht="15" hidden="1" x14ac:dyDescent="0.2">
      <c r="A78" s="58"/>
      <c r="B78" s="59"/>
      <c r="C78" s="60"/>
      <c r="D78" s="61"/>
      <c r="E78" s="62"/>
      <c r="F78" s="63"/>
      <c r="G78" s="62"/>
      <c r="H78" s="63"/>
      <c r="I78" s="15">
        <v>3910.4</v>
      </c>
      <c r="J78" s="15"/>
      <c r="K78" s="16"/>
      <c r="L78" s="51"/>
    </row>
    <row r="79" spans="1:12" s="23" customFormat="1" ht="15" hidden="1" x14ac:dyDescent="0.2">
      <c r="A79" s="58" t="s">
        <v>85</v>
      </c>
      <c r="B79" s="68" t="s">
        <v>86</v>
      </c>
      <c r="C79" s="64"/>
      <c r="D79" s="69"/>
      <c r="E79" s="65"/>
      <c r="F79" s="63"/>
      <c r="G79" s="65"/>
      <c r="H79" s="134"/>
      <c r="I79" s="15">
        <v>3910.4</v>
      </c>
      <c r="J79" s="15"/>
      <c r="K79" s="16"/>
      <c r="L79" s="51"/>
    </row>
    <row r="80" spans="1:12" s="15" customFormat="1" ht="15" x14ac:dyDescent="0.2">
      <c r="A80" s="49" t="s">
        <v>88</v>
      </c>
      <c r="B80" s="26"/>
      <c r="C80" s="27"/>
      <c r="D80" s="29">
        <f>D81</f>
        <v>20251.2</v>
      </c>
      <c r="E80" s="29"/>
      <c r="F80" s="50"/>
      <c r="G80" s="29">
        <f>D80/I80</f>
        <v>5.18</v>
      </c>
      <c r="H80" s="30">
        <f>G80/12</f>
        <v>0.43</v>
      </c>
      <c r="I80" s="15">
        <v>3910.4</v>
      </c>
      <c r="J80" s="15">
        <v>1.07</v>
      </c>
      <c r="K80" s="16">
        <v>0.03</v>
      </c>
      <c r="L80" s="51"/>
    </row>
    <row r="81" spans="1:12" s="23" customFormat="1" ht="15" x14ac:dyDescent="0.2">
      <c r="A81" s="58" t="s">
        <v>89</v>
      </c>
      <c r="B81" s="68" t="s">
        <v>54</v>
      </c>
      <c r="C81" s="60"/>
      <c r="D81" s="61">
        <v>20251.2</v>
      </c>
      <c r="E81" s="62"/>
      <c r="F81" s="63"/>
      <c r="G81" s="62"/>
      <c r="H81" s="63"/>
      <c r="I81" s="15">
        <v>3910.4</v>
      </c>
      <c r="J81" s="15">
        <v>1.07</v>
      </c>
      <c r="K81" s="16">
        <v>0.03</v>
      </c>
      <c r="L81" s="51"/>
    </row>
    <row r="82" spans="1:12" s="23" customFormat="1" ht="15" hidden="1" x14ac:dyDescent="0.2">
      <c r="A82" s="58"/>
      <c r="B82" s="59"/>
      <c r="C82" s="60"/>
      <c r="D82" s="61"/>
      <c r="E82" s="62"/>
      <c r="F82" s="63"/>
      <c r="G82" s="62"/>
      <c r="H82" s="63"/>
      <c r="I82" s="15">
        <v>3910.4</v>
      </c>
      <c r="J82" s="15"/>
      <c r="K82" s="16"/>
      <c r="L82" s="51"/>
    </row>
    <row r="83" spans="1:12" s="23" customFormat="1" ht="15" x14ac:dyDescent="0.2">
      <c r="A83" s="49" t="s">
        <v>90</v>
      </c>
      <c r="B83" s="59"/>
      <c r="C83" s="64"/>
      <c r="D83" s="28">
        <v>0</v>
      </c>
      <c r="E83" s="29"/>
      <c r="F83" s="50"/>
      <c r="G83" s="29">
        <f>D83/I83</f>
        <v>0</v>
      </c>
      <c r="H83" s="30">
        <f>G83/12</f>
        <v>0</v>
      </c>
      <c r="I83" s="15">
        <v>3910.4</v>
      </c>
      <c r="J83" s="15"/>
      <c r="K83" s="16"/>
      <c r="L83" s="51"/>
    </row>
    <row r="84" spans="1:12" s="23" customFormat="1" ht="15" hidden="1" x14ac:dyDescent="0.2">
      <c r="A84" s="58" t="s">
        <v>92</v>
      </c>
      <c r="B84" s="68" t="s">
        <v>52</v>
      </c>
      <c r="C84" s="64"/>
      <c r="D84" s="69"/>
      <c r="E84" s="65"/>
      <c r="F84" s="63"/>
      <c r="G84" s="65"/>
      <c r="H84" s="134"/>
      <c r="I84" s="15">
        <v>3910.4</v>
      </c>
      <c r="J84" s="15"/>
      <c r="K84" s="16"/>
      <c r="L84" s="51"/>
    </row>
    <row r="85" spans="1:12" s="15" customFormat="1" ht="15" x14ac:dyDescent="0.2">
      <c r="A85" s="49" t="s">
        <v>93</v>
      </c>
      <c r="B85" s="26"/>
      <c r="C85" s="27"/>
      <c r="D85" s="29">
        <f>D86</f>
        <v>2440.8000000000002</v>
      </c>
      <c r="E85" s="29"/>
      <c r="F85" s="50"/>
      <c r="G85" s="29">
        <f>D85/I85</f>
        <v>0.62</v>
      </c>
      <c r="H85" s="30">
        <f>G85/12</f>
        <v>0.05</v>
      </c>
      <c r="I85" s="15">
        <v>3910.4</v>
      </c>
      <c r="J85" s="15">
        <v>1.07</v>
      </c>
      <c r="K85" s="16">
        <v>0.47</v>
      </c>
      <c r="L85" s="51"/>
    </row>
    <row r="86" spans="1:12" s="23" customFormat="1" ht="15.75" thickBot="1" x14ac:dyDescent="0.25">
      <c r="A86" s="58" t="s">
        <v>95</v>
      </c>
      <c r="B86" s="68" t="s">
        <v>116</v>
      </c>
      <c r="C86" s="60"/>
      <c r="D86" s="61">
        <v>2440.8000000000002</v>
      </c>
      <c r="E86" s="62"/>
      <c r="F86" s="63"/>
      <c r="G86" s="62"/>
      <c r="H86" s="63"/>
      <c r="I86" s="15">
        <v>3910.4</v>
      </c>
      <c r="J86" s="15">
        <v>1.07</v>
      </c>
      <c r="K86" s="16">
        <v>0.04</v>
      </c>
      <c r="L86" s="51"/>
    </row>
    <row r="87" spans="1:12" s="23" customFormat="1" ht="25.5" hidden="1" customHeight="1" x14ac:dyDescent="0.2">
      <c r="A87" s="58"/>
      <c r="B87" s="68"/>
      <c r="C87" s="60"/>
      <c r="D87" s="61"/>
      <c r="E87" s="62"/>
      <c r="F87" s="63"/>
      <c r="G87" s="62"/>
      <c r="H87" s="63"/>
      <c r="I87" s="15">
        <v>3910.4</v>
      </c>
      <c r="J87" s="15"/>
      <c r="K87" s="16"/>
      <c r="L87" s="51"/>
    </row>
    <row r="88" spans="1:12" s="23" customFormat="1" ht="25.5" hidden="1" customHeight="1" x14ac:dyDescent="0.2">
      <c r="A88" s="58"/>
      <c r="B88" s="68"/>
      <c r="C88" s="70"/>
      <c r="D88" s="71"/>
      <c r="E88" s="72"/>
      <c r="F88" s="73"/>
      <c r="G88" s="72"/>
      <c r="H88" s="73"/>
      <c r="I88" s="15">
        <v>3910.4</v>
      </c>
      <c r="J88" s="15"/>
      <c r="K88" s="16"/>
      <c r="L88" s="51"/>
    </row>
    <row r="89" spans="1:12" s="15" customFormat="1" ht="38.25" thickBot="1" x14ac:dyDescent="0.25">
      <c r="A89" s="132" t="s">
        <v>139</v>
      </c>
      <c r="B89" s="13" t="s">
        <v>29</v>
      </c>
      <c r="C89" s="133">
        <f>F89*12</f>
        <v>0</v>
      </c>
      <c r="D89" s="125">
        <v>76018.17</v>
      </c>
      <c r="E89" s="125">
        <f>H89*12</f>
        <v>19.440000000000001</v>
      </c>
      <c r="F89" s="126"/>
      <c r="G89" s="125">
        <f>H89*12</f>
        <v>19.440000000000001</v>
      </c>
      <c r="H89" s="126">
        <f>1.5+0.12</f>
        <v>1.62</v>
      </c>
      <c r="I89" s="15">
        <v>3910.4</v>
      </c>
      <c r="J89" s="15">
        <v>1.07</v>
      </c>
      <c r="K89" s="16">
        <v>1.33</v>
      </c>
    </row>
    <row r="90" spans="1:12" s="15" customFormat="1" ht="19.5" hidden="1" thickBot="1" x14ac:dyDescent="0.25">
      <c r="A90" s="129" t="s">
        <v>97</v>
      </c>
      <c r="B90" s="130"/>
      <c r="C90" s="131">
        <f>F90*12</f>
        <v>0</v>
      </c>
      <c r="D90" s="122">
        <f t="shared" ref="D90:D99" si="4">G90*I90</f>
        <v>0</v>
      </c>
      <c r="E90" s="122">
        <f t="shared" ref="E90:E100" si="5">H90*12</f>
        <v>0</v>
      </c>
      <c r="F90" s="123"/>
      <c r="G90" s="122">
        <f t="shared" ref="G90:G99" si="6">H90*12</f>
        <v>0</v>
      </c>
      <c r="H90" s="30"/>
      <c r="I90" s="15">
        <v>3910.4</v>
      </c>
      <c r="K90" s="16"/>
    </row>
    <row r="91" spans="1:12" s="78" customFormat="1" ht="15.75" hidden="1" thickBot="1" x14ac:dyDescent="0.25">
      <c r="A91" s="74" t="s">
        <v>98</v>
      </c>
      <c r="B91" s="75"/>
      <c r="C91" s="76"/>
      <c r="D91" s="56">
        <f t="shared" si="4"/>
        <v>0</v>
      </c>
      <c r="E91" s="56">
        <f t="shared" si="5"/>
        <v>0</v>
      </c>
      <c r="F91" s="57"/>
      <c r="G91" s="56">
        <f t="shared" si="6"/>
        <v>0</v>
      </c>
      <c r="H91" s="135"/>
      <c r="I91" s="15">
        <v>3910.4</v>
      </c>
      <c r="K91" s="79"/>
    </row>
    <row r="92" spans="1:12" s="78" customFormat="1" ht="15.75" hidden="1" thickBot="1" x14ac:dyDescent="0.25">
      <c r="A92" s="74" t="s">
        <v>99</v>
      </c>
      <c r="B92" s="75"/>
      <c r="C92" s="76"/>
      <c r="D92" s="56">
        <f t="shared" si="4"/>
        <v>0</v>
      </c>
      <c r="E92" s="56">
        <f t="shared" si="5"/>
        <v>0</v>
      </c>
      <c r="F92" s="57"/>
      <c r="G92" s="56">
        <f t="shared" si="6"/>
        <v>0</v>
      </c>
      <c r="H92" s="135"/>
      <c r="I92" s="15">
        <v>3910.4</v>
      </c>
      <c r="K92" s="79"/>
    </row>
    <row r="93" spans="1:12" s="78" customFormat="1" ht="15.75" hidden="1" thickBot="1" x14ac:dyDescent="0.25">
      <c r="A93" s="74" t="s">
        <v>100</v>
      </c>
      <c r="B93" s="75"/>
      <c r="C93" s="76"/>
      <c r="D93" s="56">
        <f t="shared" si="4"/>
        <v>0</v>
      </c>
      <c r="E93" s="56">
        <f t="shared" si="5"/>
        <v>0</v>
      </c>
      <c r="F93" s="57"/>
      <c r="G93" s="56">
        <f t="shared" si="6"/>
        <v>0</v>
      </c>
      <c r="H93" s="135"/>
      <c r="I93" s="15">
        <v>3910.4</v>
      </c>
      <c r="K93" s="79"/>
    </row>
    <row r="94" spans="1:12" s="78" customFormat="1" ht="15.75" hidden="1" thickBot="1" x14ac:dyDescent="0.25">
      <c r="A94" s="74" t="s">
        <v>101</v>
      </c>
      <c r="B94" s="75"/>
      <c r="C94" s="76"/>
      <c r="D94" s="56">
        <f t="shared" si="4"/>
        <v>0</v>
      </c>
      <c r="E94" s="56">
        <f t="shared" si="5"/>
        <v>0</v>
      </c>
      <c r="F94" s="57"/>
      <c r="G94" s="56">
        <f t="shared" si="6"/>
        <v>0</v>
      </c>
      <c r="H94" s="135"/>
      <c r="I94" s="15">
        <v>3910.4</v>
      </c>
      <c r="K94" s="79"/>
    </row>
    <row r="95" spans="1:12" s="78" customFormat="1" ht="15.75" hidden="1" thickBot="1" x14ac:dyDescent="0.25">
      <c r="A95" s="74" t="s">
        <v>102</v>
      </c>
      <c r="B95" s="75"/>
      <c r="C95" s="76"/>
      <c r="D95" s="56">
        <f t="shared" si="4"/>
        <v>0</v>
      </c>
      <c r="E95" s="56">
        <f t="shared" si="5"/>
        <v>0</v>
      </c>
      <c r="F95" s="57"/>
      <c r="G95" s="56">
        <f t="shared" si="6"/>
        <v>0</v>
      </c>
      <c r="H95" s="135"/>
      <c r="I95" s="15">
        <v>3910.4</v>
      </c>
      <c r="K95" s="79"/>
    </row>
    <row r="96" spans="1:12" s="78" customFormat="1" ht="15.75" hidden="1" thickBot="1" x14ac:dyDescent="0.25">
      <c r="A96" s="80" t="s">
        <v>103</v>
      </c>
      <c r="B96" s="81"/>
      <c r="C96" s="82"/>
      <c r="D96" s="56">
        <f t="shared" si="4"/>
        <v>0</v>
      </c>
      <c r="E96" s="56">
        <f t="shared" si="5"/>
        <v>0</v>
      </c>
      <c r="F96" s="57"/>
      <c r="G96" s="56">
        <f t="shared" si="6"/>
        <v>0</v>
      </c>
      <c r="H96" s="135"/>
      <c r="I96" s="15">
        <v>3910.4</v>
      </c>
      <c r="K96" s="79"/>
    </row>
    <row r="97" spans="1:14" s="78" customFormat="1" ht="15.75" hidden="1" thickBot="1" x14ac:dyDescent="0.25">
      <c r="A97" s="80" t="s">
        <v>104</v>
      </c>
      <c r="B97" s="81"/>
      <c r="C97" s="82"/>
      <c r="D97" s="56">
        <f t="shared" si="4"/>
        <v>0</v>
      </c>
      <c r="E97" s="56">
        <f t="shared" si="5"/>
        <v>0</v>
      </c>
      <c r="F97" s="57"/>
      <c r="G97" s="56">
        <f t="shared" si="6"/>
        <v>0</v>
      </c>
      <c r="H97" s="135"/>
      <c r="I97" s="15">
        <v>3910.4</v>
      </c>
      <c r="K97" s="79"/>
    </row>
    <row r="98" spans="1:14" s="78" customFormat="1" ht="15.75" hidden="1" thickBot="1" x14ac:dyDescent="0.25">
      <c r="A98" s="80" t="s">
        <v>105</v>
      </c>
      <c r="B98" s="81"/>
      <c r="C98" s="82"/>
      <c r="D98" s="56">
        <f t="shared" si="4"/>
        <v>0</v>
      </c>
      <c r="E98" s="56">
        <f t="shared" si="5"/>
        <v>0</v>
      </c>
      <c r="F98" s="57"/>
      <c r="G98" s="56">
        <f t="shared" si="6"/>
        <v>0</v>
      </c>
      <c r="H98" s="135"/>
      <c r="I98" s="15">
        <v>3910.4</v>
      </c>
      <c r="K98" s="79"/>
    </row>
    <row r="99" spans="1:14" s="78" customFormat="1" ht="15.75" hidden="1" thickBot="1" x14ac:dyDescent="0.25">
      <c r="A99" s="80" t="s">
        <v>106</v>
      </c>
      <c r="B99" s="81"/>
      <c r="C99" s="82"/>
      <c r="D99" s="56">
        <f t="shared" si="4"/>
        <v>0</v>
      </c>
      <c r="E99" s="56">
        <f t="shared" si="5"/>
        <v>0</v>
      </c>
      <c r="F99" s="57"/>
      <c r="G99" s="56">
        <f t="shared" si="6"/>
        <v>0</v>
      </c>
      <c r="H99" s="136"/>
      <c r="I99" s="15">
        <v>3910.4</v>
      </c>
      <c r="K99" s="79"/>
    </row>
    <row r="100" spans="1:14" s="78" customFormat="1" ht="20.25" thickBot="1" x14ac:dyDescent="0.25">
      <c r="A100" s="83" t="s">
        <v>107</v>
      </c>
      <c r="B100" s="84" t="s">
        <v>22</v>
      </c>
      <c r="C100" s="124"/>
      <c r="D100" s="125">
        <f>G100*I100</f>
        <v>81179.899999999994</v>
      </c>
      <c r="E100" s="125">
        <f t="shared" si="5"/>
        <v>20.76</v>
      </c>
      <c r="F100" s="126"/>
      <c r="G100" s="125">
        <f>H100*12</f>
        <v>20.76</v>
      </c>
      <c r="H100" s="126">
        <v>1.73</v>
      </c>
      <c r="I100" s="15">
        <v>3910.4</v>
      </c>
      <c r="K100" s="79"/>
    </row>
    <row r="101" spans="1:14" s="89" customFormat="1" ht="20.25" thickBot="1" x14ac:dyDescent="0.45">
      <c r="A101" s="85" t="s">
        <v>108</v>
      </c>
      <c r="B101" s="86"/>
      <c r="C101" s="87">
        <f>F101*12</f>
        <v>0</v>
      </c>
      <c r="D101" s="88">
        <f>D89+D85+D83+D80+D66+D65+D60+D47+D46+D45+D44+D43+D38+D37+D36+D35+D34+D25+D16+D100</f>
        <v>768107.24</v>
      </c>
      <c r="E101" s="88">
        <f>E89+E85+E83+E80+E66+E65+E60+E47+E46+E45+E44+E43+E38+E37+E36+E35+E34+E25+E16+E100</f>
        <v>174.96</v>
      </c>
      <c r="F101" s="88">
        <f>F89+F85+F83+F80+F66+F65+F60+F47+F46+F45+F44+F43+F38+F37+F36+F35+F34+F25+F16+F100</f>
        <v>0</v>
      </c>
      <c r="G101" s="88">
        <f>G89+G85+G83+G80+G66+G65+G60+G47+G46+G45+G44+G43+G38+G37+G36+G35+G34+G25+G16+G100</f>
        <v>196.42</v>
      </c>
      <c r="H101" s="88">
        <f>H89+H85+H83+H80+H66+H65+H60+H47+H46+H45+H44+H43+H38+H37+H36+H35+H34+H25+H16+H100</f>
        <v>16.37</v>
      </c>
      <c r="I101" s="15">
        <v>3910.4</v>
      </c>
      <c r="K101" s="90"/>
    </row>
    <row r="102" spans="1:14" s="94" customFormat="1" ht="19.5" x14ac:dyDescent="0.2">
      <c r="A102" s="91"/>
      <c r="B102" s="92"/>
      <c r="C102" s="92"/>
      <c r="D102" s="93"/>
      <c r="E102" s="93"/>
      <c r="F102" s="93"/>
      <c r="G102" s="93"/>
      <c r="H102" s="93"/>
      <c r="I102" s="15">
        <v>3910.4</v>
      </c>
      <c r="K102" s="95"/>
    </row>
    <row r="103" spans="1:14" s="100" customFormat="1" ht="18.75" hidden="1" x14ac:dyDescent="0.4">
      <c r="A103" s="96"/>
      <c r="B103" s="97"/>
      <c r="C103" s="98"/>
      <c r="D103" s="99"/>
      <c r="E103" s="99"/>
      <c r="F103" s="99"/>
      <c r="G103" s="99"/>
      <c r="H103" s="99"/>
      <c r="I103" s="15">
        <v>3910.4</v>
      </c>
      <c r="K103" s="101"/>
    </row>
    <row r="104" spans="1:14" s="100" customFormat="1" ht="18.75" hidden="1" x14ac:dyDescent="0.4">
      <c r="A104" s="96"/>
      <c r="B104" s="97"/>
      <c r="C104" s="98"/>
      <c r="D104" s="99"/>
      <c r="E104" s="99"/>
      <c r="F104" s="99"/>
      <c r="G104" s="99"/>
      <c r="H104" s="99"/>
      <c r="I104" s="15">
        <v>3910.4</v>
      </c>
      <c r="K104" s="101"/>
    </row>
    <row r="105" spans="1:14" s="100" customFormat="1" ht="19.5" thickBot="1" x14ac:dyDescent="0.45">
      <c r="A105" s="96"/>
      <c r="B105" s="97"/>
      <c r="C105" s="98"/>
      <c r="D105" s="99"/>
      <c r="E105" s="99"/>
      <c r="F105" s="99"/>
      <c r="G105" s="99"/>
      <c r="H105" s="99"/>
      <c r="I105" s="15">
        <v>3910.4</v>
      </c>
      <c r="K105" s="101"/>
    </row>
    <row r="106" spans="1:14" s="100" customFormat="1" ht="39.75" thickBot="1" x14ac:dyDescent="0.45">
      <c r="A106" s="85" t="s">
        <v>109</v>
      </c>
      <c r="B106" s="86"/>
      <c r="C106" s="87">
        <f>F106*12</f>
        <v>0</v>
      </c>
      <c r="D106" s="102">
        <f>D107+D108+D109+D110</f>
        <v>154417.07999999999</v>
      </c>
      <c r="E106" s="102">
        <f t="shared" ref="E106:H106" si="7">E107+E108+E109+E110</f>
        <v>0</v>
      </c>
      <c r="F106" s="102">
        <f t="shared" si="7"/>
        <v>0</v>
      </c>
      <c r="G106" s="102">
        <f t="shared" si="7"/>
        <v>39.49</v>
      </c>
      <c r="H106" s="102">
        <f t="shared" si="7"/>
        <v>3.29</v>
      </c>
      <c r="I106" s="15">
        <v>3910.4</v>
      </c>
      <c r="K106" s="101"/>
      <c r="N106" s="143"/>
    </row>
    <row r="107" spans="1:14" s="148" customFormat="1" ht="18.75" x14ac:dyDescent="0.4">
      <c r="A107" s="146" t="s">
        <v>123</v>
      </c>
      <c r="B107" s="139"/>
      <c r="C107" s="35"/>
      <c r="D107" s="35">
        <v>91528.94</v>
      </c>
      <c r="E107" s="35"/>
      <c r="F107" s="35"/>
      <c r="G107" s="35">
        <f>D107/I107</f>
        <v>23.41</v>
      </c>
      <c r="H107" s="36">
        <f>G107/12</f>
        <v>1.95</v>
      </c>
      <c r="I107" s="147">
        <v>3910.4</v>
      </c>
      <c r="K107" s="149"/>
    </row>
    <row r="108" spans="1:14" s="148" customFormat="1" ht="18.75" x14ac:dyDescent="0.4">
      <c r="A108" s="146" t="s">
        <v>140</v>
      </c>
      <c r="B108" s="139"/>
      <c r="C108" s="35"/>
      <c r="D108" s="35">
        <v>9648.61</v>
      </c>
      <c r="E108" s="77"/>
      <c r="F108" s="77"/>
      <c r="G108" s="35">
        <f t="shared" ref="G108:G110" si="8">D108/I108</f>
        <v>2.4700000000000002</v>
      </c>
      <c r="H108" s="36">
        <f t="shared" ref="H108:H110" si="9">G108/12</f>
        <v>0.21</v>
      </c>
      <c r="I108" s="147">
        <v>3910.4</v>
      </c>
      <c r="K108" s="149"/>
    </row>
    <row r="109" spans="1:14" s="100" customFormat="1" ht="18.75" x14ac:dyDescent="0.4">
      <c r="A109" s="152" t="s">
        <v>130</v>
      </c>
      <c r="B109" s="150"/>
      <c r="C109" s="77"/>
      <c r="D109" s="77">
        <v>37636.01</v>
      </c>
      <c r="E109" s="35"/>
      <c r="F109" s="35"/>
      <c r="G109" s="35">
        <f t="shared" si="8"/>
        <v>9.6199999999999992</v>
      </c>
      <c r="H109" s="36">
        <f t="shared" si="9"/>
        <v>0.8</v>
      </c>
      <c r="I109" s="15">
        <v>3910.4</v>
      </c>
      <c r="K109" s="101"/>
    </row>
    <row r="110" spans="1:14" s="100" customFormat="1" ht="18.75" x14ac:dyDescent="0.4">
      <c r="A110" s="152" t="s">
        <v>131</v>
      </c>
      <c r="B110" s="150"/>
      <c r="C110" s="104"/>
      <c r="D110" s="77">
        <v>15603.52</v>
      </c>
      <c r="E110" s="77"/>
      <c r="F110" s="77"/>
      <c r="G110" s="35">
        <f t="shared" si="8"/>
        <v>3.99</v>
      </c>
      <c r="H110" s="36">
        <f t="shared" si="9"/>
        <v>0.33</v>
      </c>
      <c r="I110" s="15">
        <v>3910.4</v>
      </c>
      <c r="K110" s="101"/>
    </row>
    <row r="111" spans="1:14" s="100" customFormat="1" ht="18.75" x14ac:dyDescent="0.4">
      <c r="A111" s="159"/>
      <c r="B111" s="160"/>
      <c r="C111" s="161"/>
      <c r="D111" s="162"/>
      <c r="E111" s="162"/>
      <c r="F111" s="162"/>
      <c r="G111" s="162"/>
      <c r="H111" s="162"/>
      <c r="I111" s="15"/>
      <c r="K111" s="101"/>
    </row>
    <row r="112" spans="1:14" s="100" customFormat="1" ht="18.75" x14ac:dyDescent="0.4">
      <c r="A112" s="159"/>
      <c r="B112" s="160"/>
      <c r="C112" s="161"/>
      <c r="D112" s="162"/>
      <c r="E112" s="162"/>
      <c r="F112" s="162"/>
      <c r="G112" s="162"/>
      <c r="H112" s="162"/>
      <c r="I112" s="15"/>
      <c r="K112" s="101"/>
    </row>
    <row r="113" spans="1:11" s="100" customFormat="1" ht="18.75" x14ac:dyDescent="0.4">
      <c r="A113" s="159"/>
      <c r="B113" s="160"/>
      <c r="C113" s="161"/>
      <c r="D113" s="162"/>
      <c r="E113" s="162"/>
      <c r="F113" s="162"/>
      <c r="G113" s="162"/>
      <c r="H113" s="162"/>
      <c r="I113" s="15"/>
      <c r="K113" s="101"/>
    </row>
    <row r="114" spans="1:11" s="100" customFormat="1" ht="18.75" x14ac:dyDescent="0.4">
      <c r="A114" s="159"/>
      <c r="B114" s="160"/>
      <c r="C114" s="161"/>
      <c r="D114" s="162"/>
      <c r="E114" s="162"/>
      <c r="F114" s="162"/>
      <c r="G114" s="162"/>
      <c r="H114" s="162"/>
      <c r="I114" s="15"/>
      <c r="K114" s="101"/>
    </row>
    <row r="115" spans="1:11" s="100" customFormat="1" ht="18.75" x14ac:dyDescent="0.4">
      <c r="A115" s="96"/>
      <c r="B115" s="97"/>
      <c r="C115" s="98"/>
      <c r="D115" s="98"/>
      <c r="E115" s="105"/>
      <c r="F115" s="98"/>
      <c r="G115" s="105"/>
      <c r="H115" s="98"/>
      <c r="K115" s="101"/>
    </row>
    <row r="116" spans="1:11" s="100" customFormat="1" ht="18.75" hidden="1" x14ac:dyDescent="0.4">
      <c r="A116" s="96"/>
      <c r="B116" s="97"/>
      <c r="C116" s="98"/>
      <c r="D116" s="98"/>
      <c r="E116" s="105"/>
      <c r="F116" s="98"/>
      <c r="G116" s="105"/>
      <c r="H116" s="98"/>
      <c r="K116" s="101"/>
    </row>
    <row r="117" spans="1:11" s="100" customFormat="1" ht="18.75" hidden="1" x14ac:dyDescent="0.4">
      <c r="A117" s="96"/>
      <c r="B117" s="97"/>
      <c r="C117" s="98"/>
      <c r="D117" s="98"/>
      <c r="E117" s="105"/>
      <c r="F117" s="98"/>
      <c r="G117" s="105"/>
      <c r="H117" s="98"/>
      <c r="K117" s="101"/>
    </row>
    <row r="118" spans="1:11" s="100" customFormat="1" ht="19.5" thickBot="1" x14ac:dyDescent="0.45">
      <c r="A118" s="96"/>
      <c r="B118" s="97"/>
      <c r="C118" s="98"/>
      <c r="D118" s="98"/>
      <c r="E118" s="105"/>
      <c r="F118" s="98"/>
      <c r="G118" s="105"/>
      <c r="H118" s="98"/>
      <c r="K118" s="101"/>
    </row>
    <row r="119" spans="1:11" s="110" customFormat="1" ht="20.25" thickBot="1" x14ac:dyDescent="0.45">
      <c r="A119" s="106" t="s">
        <v>110</v>
      </c>
      <c r="B119" s="107"/>
      <c r="C119" s="108"/>
      <c r="D119" s="109">
        <f>D101+D106</f>
        <v>922524.32</v>
      </c>
      <c r="E119" s="109">
        <f>E101+E106</f>
        <v>174.96</v>
      </c>
      <c r="F119" s="109">
        <f>F101+F106</f>
        <v>0</v>
      </c>
      <c r="G119" s="109">
        <f>G101+G106</f>
        <v>235.91</v>
      </c>
      <c r="H119" s="109">
        <f>H101+H106</f>
        <v>19.66</v>
      </c>
      <c r="K119" s="111"/>
    </row>
    <row r="120" spans="1:11" s="100" customFormat="1" ht="18.75" x14ac:dyDescent="0.4">
      <c r="A120" s="96"/>
      <c r="B120" s="97"/>
      <c r="C120" s="98"/>
      <c r="D120" s="98"/>
      <c r="E120" s="105"/>
      <c r="F120" s="98"/>
      <c r="G120" s="105"/>
      <c r="H120" s="98"/>
      <c r="K120" s="101"/>
    </row>
    <row r="121" spans="1:11" s="100" customFormat="1" ht="18.75" x14ac:dyDescent="0.4">
      <c r="A121" s="96"/>
      <c r="B121" s="97"/>
      <c r="C121" s="98"/>
      <c r="D121" s="98"/>
      <c r="E121" s="105"/>
      <c r="F121" s="98"/>
      <c r="G121" s="105"/>
      <c r="H121" s="98"/>
      <c r="K121" s="101"/>
    </row>
    <row r="122" spans="1:11" s="100" customFormat="1" ht="18.75" hidden="1" x14ac:dyDescent="0.4">
      <c r="A122" s="96"/>
      <c r="B122" s="97"/>
      <c r="C122" s="98"/>
      <c r="D122" s="98"/>
      <c r="E122" s="105"/>
      <c r="F122" s="98"/>
      <c r="G122" s="105"/>
      <c r="H122" s="98"/>
      <c r="K122" s="101"/>
    </row>
    <row r="123" spans="1:11" s="100" customFormat="1" ht="18.75" hidden="1" x14ac:dyDescent="0.4">
      <c r="A123" s="96"/>
      <c r="B123" s="97"/>
      <c r="C123" s="98"/>
      <c r="D123" s="98"/>
      <c r="E123" s="105"/>
      <c r="F123" s="98"/>
      <c r="G123" s="105"/>
      <c r="H123" s="98"/>
      <c r="K123" s="101"/>
    </row>
    <row r="124" spans="1:11" s="100" customFormat="1" ht="18.75" hidden="1" x14ac:dyDescent="0.4">
      <c r="A124" s="96"/>
      <c r="B124" s="97"/>
      <c r="C124" s="98"/>
      <c r="D124" s="98"/>
      <c r="E124" s="105"/>
      <c r="F124" s="98"/>
      <c r="G124" s="105"/>
      <c r="H124" s="98"/>
      <c r="K124" s="101"/>
    </row>
    <row r="125" spans="1:11" s="100" customFormat="1" ht="18.75" x14ac:dyDescent="0.4">
      <c r="A125" s="96"/>
      <c r="B125" s="97"/>
      <c r="C125" s="98"/>
      <c r="D125" s="98"/>
      <c r="E125" s="105"/>
      <c r="F125" s="98"/>
      <c r="G125" s="105"/>
      <c r="H125" s="98"/>
      <c r="K125" s="101"/>
    </row>
    <row r="126" spans="1:11" s="100" customFormat="1" ht="18.75" x14ac:dyDescent="0.4">
      <c r="A126" s="96"/>
      <c r="B126" s="97"/>
      <c r="C126" s="98"/>
      <c r="D126" s="98"/>
      <c r="E126" s="105"/>
      <c r="F126" s="98"/>
      <c r="G126" s="105"/>
      <c r="H126" s="98"/>
      <c r="K126" s="101"/>
    </row>
    <row r="127" spans="1:11" s="94" customFormat="1" ht="19.5" x14ac:dyDescent="0.2">
      <c r="A127" s="112"/>
      <c r="B127" s="113"/>
      <c r="C127" s="114"/>
      <c r="D127" s="114"/>
      <c r="E127" s="114"/>
      <c r="F127" s="115"/>
      <c r="G127" s="114"/>
      <c r="H127" s="115"/>
      <c r="K127" s="95"/>
    </row>
    <row r="128" spans="1:11" s="116" customFormat="1" ht="14.25" x14ac:dyDescent="0.2">
      <c r="A128" s="163" t="s">
        <v>111</v>
      </c>
      <c r="B128" s="163"/>
      <c r="C128" s="163"/>
      <c r="D128" s="163"/>
      <c r="E128" s="163"/>
      <c r="F128" s="163"/>
      <c r="K128" s="117"/>
    </row>
    <row r="129" spans="1:11" s="116" customFormat="1" x14ac:dyDescent="0.2">
      <c r="F129" s="118"/>
      <c r="H129" s="118"/>
      <c r="K129" s="117"/>
    </row>
    <row r="130" spans="1:11" s="116" customFormat="1" x14ac:dyDescent="0.2">
      <c r="A130" s="119" t="s">
        <v>112</v>
      </c>
      <c r="F130" s="118"/>
      <c r="H130" s="118"/>
      <c r="K130" s="117"/>
    </row>
    <row r="131" spans="1:11" s="116" customFormat="1" x14ac:dyDescent="0.2">
      <c r="F131" s="118"/>
      <c r="H131" s="118"/>
      <c r="K131" s="117"/>
    </row>
    <row r="132" spans="1:11" s="116" customFormat="1" x14ac:dyDescent="0.2">
      <c r="F132" s="118"/>
      <c r="H132" s="118"/>
      <c r="K132" s="117"/>
    </row>
    <row r="133" spans="1:11" s="116" customFormat="1" x14ac:dyDescent="0.2">
      <c r="F133" s="118"/>
      <c r="H133" s="118"/>
      <c r="K133" s="117"/>
    </row>
    <row r="134" spans="1:11" s="116" customFormat="1" x14ac:dyDescent="0.2">
      <c r="F134" s="118"/>
      <c r="H134" s="118"/>
      <c r="K134" s="117"/>
    </row>
    <row r="135" spans="1:11" s="116" customFormat="1" x14ac:dyDescent="0.2">
      <c r="F135" s="118"/>
      <c r="H135" s="118"/>
      <c r="K135" s="117"/>
    </row>
    <row r="136" spans="1:11" s="116" customFormat="1" x14ac:dyDescent="0.2">
      <c r="F136" s="118"/>
      <c r="H136" s="118"/>
      <c r="K136" s="117"/>
    </row>
    <row r="137" spans="1:11" s="116" customFormat="1" x14ac:dyDescent="0.2">
      <c r="F137" s="118"/>
      <c r="H137" s="118"/>
      <c r="K137" s="117"/>
    </row>
    <row r="138" spans="1:11" s="116" customFormat="1" x14ac:dyDescent="0.2">
      <c r="F138" s="118"/>
      <c r="H138" s="118"/>
      <c r="K138" s="117"/>
    </row>
    <row r="139" spans="1:11" s="116" customFormat="1" x14ac:dyDescent="0.2">
      <c r="F139" s="118"/>
      <c r="H139" s="118"/>
      <c r="K139" s="117"/>
    </row>
    <row r="140" spans="1:11" s="116" customFormat="1" x14ac:dyDescent="0.2">
      <c r="F140" s="118"/>
      <c r="H140" s="118"/>
      <c r="K140" s="117"/>
    </row>
    <row r="141" spans="1:11" s="116" customFormat="1" x14ac:dyDescent="0.2">
      <c r="F141" s="118"/>
      <c r="H141" s="118"/>
      <c r="K141" s="117"/>
    </row>
    <row r="142" spans="1:11" s="116" customFormat="1" x14ac:dyDescent="0.2">
      <c r="F142" s="118"/>
      <c r="H142" s="118"/>
      <c r="K142" s="117"/>
    </row>
    <row r="143" spans="1:11" s="116" customFormat="1" x14ac:dyDescent="0.2">
      <c r="F143" s="118"/>
      <c r="H143" s="118"/>
      <c r="K143" s="117"/>
    </row>
    <row r="144" spans="1:11" s="116" customFormat="1" x14ac:dyDescent="0.2">
      <c r="F144" s="118"/>
      <c r="H144" s="118"/>
      <c r="K144" s="117"/>
    </row>
    <row r="145" spans="6:11" s="116" customFormat="1" x14ac:dyDescent="0.2">
      <c r="F145" s="118"/>
      <c r="H145" s="118"/>
      <c r="K145" s="117"/>
    </row>
    <row r="146" spans="6:11" s="116" customFormat="1" x14ac:dyDescent="0.2">
      <c r="F146" s="118"/>
      <c r="H146" s="118"/>
      <c r="K146" s="117"/>
    </row>
    <row r="147" spans="6:11" s="116" customFormat="1" x14ac:dyDescent="0.2">
      <c r="F147" s="118"/>
      <c r="H147" s="118"/>
      <c r="K147" s="117"/>
    </row>
    <row r="148" spans="6:11" s="116" customFormat="1" x14ac:dyDescent="0.2">
      <c r="F148" s="118"/>
      <c r="H148" s="118"/>
      <c r="K148" s="117"/>
    </row>
  </sheetData>
  <mergeCells count="12">
    <mergeCell ref="A128:F128"/>
    <mergeCell ref="A1:H1"/>
    <mergeCell ref="B2:H2"/>
    <mergeCell ref="B3:H3"/>
    <mergeCell ref="B4:H4"/>
    <mergeCell ref="A7:H7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1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2015-05-13T07:12:08Z</cp:lastPrinted>
  <dcterms:created xsi:type="dcterms:W3CDTF">2014-01-27T10:52:04Z</dcterms:created>
  <dcterms:modified xsi:type="dcterms:W3CDTF">2015-05-13T07:12:13Z</dcterms:modified>
</cp:coreProperties>
</file>