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585" windowWidth="15480" windowHeight="11340" activeTab="2"/>
  </bookViews>
  <sheets>
    <sheet name="проект1 290 Пост." sheetId="2" r:id="rId1"/>
    <sheet name="по заявлению" sheetId="4" r:id="rId2"/>
    <sheet name="по голосованию" sheetId="5" r:id="rId3"/>
  </sheets>
  <definedNames>
    <definedName name="_xlnm.Print_Area" localSheetId="2">'по голосованию'!$A$1:$F$144</definedName>
    <definedName name="_xlnm.Print_Area" localSheetId="1">'по заявлению'!$A$1:$F$145</definedName>
    <definedName name="_xlnm.Print_Area" localSheetId="0">'проект1 290 Пост.'!$A$1:$F$151</definedName>
  </definedNames>
  <calcPr calcId="145621" fullPrecision="0"/>
</workbook>
</file>

<file path=xl/calcChain.xml><?xml version="1.0" encoding="utf-8"?>
<calcChain xmlns="http://schemas.openxmlformats.org/spreadsheetml/2006/main">
  <c r="E125" i="5" l="1"/>
  <c r="F125" i="5" s="1"/>
  <c r="E124" i="5"/>
  <c r="F124" i="5" s="1"/>
  <c r="E123" i="5"/>
  <c r="F123" i="5" s="1"/>
  <c r="E122" i="5"/>
  <c r="F122" i="5" s="1"/>
  <c r="E121" i="5"/>
  <c r="D121" i="5"/>
  <c r="E118" i="5"/>
  <c r="D118" i="5" s="1"/>
  <c r="E117" i="5"/>
  <c r="F117" i="5" s="1"/>
  <c r="E116" i="5"/>
  <c r="F116" i="5" s="1"/>
  <c r="D115" i="5"/>
  <c r="E115" i="5" s="1"/>
  <c r="F115" i="5" s="1"/>
  <c r="E114" i="5"/>
  <c r="F114" i="5" s="1"/>
  <c r="D114" i="5"/>
  <c r="F113" i="5"/>
  <c r="E113" i="5"/>
  <c r="D108" i="5"/>
  <c r="D106" i="5"/>
  <c r="E106" i="5" s="1"/>
  <c r="F106" i="5" s="1"/>
  <c r="D103" i="5"/>
  <c r="E103" i="5" s="1"/>
  <c r="F103" i="5" s="1"/>
  <c r="D102" i="5"/>
  <c r="D96" i="5" s="1"/>
  <c r="E96" i="5" s="1"/>
  <c r="F96" i="5" s="1"/>
  <c r="D100" i="5"/>
  <c r="D97" i="5"/>
  <c r="E91" i="5"/>
  <c r="F91" i="5" s="1"/>
  <c r="D81" i="5"/>
  <c r="E81" i="5" s="1"/>
  <c r="F81" i="5" s="1"/>
  <c r="D65" i="5"/>
  <c r="E65" i="5" s="1"/>
  <c r="F65" i="5" s="1"/>
  <c r="E64" i="5"/>
  <c r="F64" i="5" s="1"/>
  <c r="E63" i="5"/>
  <c r="D63" i="5"/>
  <c r="E62" i="5"/>
  <c r="D62" i="5"/>
  <c r="E61" i="5"/>
  <c r="F61" i="5" s="1"/>
  <c r="E51" i="5"/>
  <c r="D51" i="5" s="1"/>
  <c r="E50" i="5"/>
  <c r="F50" i="5" s="1"/>
  <c r="E49" i="5"/>
  <c r="F49" i="5" s="1"/>
  <c r="E48" i="5"/>
  <c r="F48" i="5" s="1"/>
  <c r="E42" i="5"/>
  <c r="F42" i="5" s="1"/>
  <c r="E41" i="5"/>
  <c r="D41" i="5" s="1"/>
  <c r="E40" i="5"/>
  <c r="D40" i="5" s="1"/>
  <c r="E29" i="5"/>
  <c r="D29" i="5" s="1"/>
  <c r="F28" i="5"/>
  <c r="F15" i="5" s="1"/>
  <c r="E15" i="5" s="1"/>
  <c r="D15" i="5" s="1"/>
  <c r="F121" i="5" l="1"/>
  <c r="D119" i="5"/>
  <c r="D127" i="5" s="1"/>
  <c r="E108" i="5"/>
  <c r="F119" i="4"/>
  <c r="F133" i="4"/>
  <c r="D133" i="4"/>
  <c r="D121" i="4"/>
  <c r="D130" i="4"/>
  <c r="E130" i="4" s="1"/>
  <c r="F130" i="4" s="1"/>
  <c r="E125" i="4"/>
  <c r="F125" i="4" s="1"/>
  <c r="E124" i="4"/>
  <c r="F124" i="4" s="1"/>
  <c r="E123" i="4"/>
  <c r="F123" i="4" s="1"/>
  <c r="E122" i="4"/>
  <c r="F122" i="4" s="1"/>
  <c r="F121" i="4" s="1"/>
  <c r="E118" i="4"/>
  <c r="D118" i="4" s="1"/>
  <c r="E117" i="4"/>
  <c r="F117" i="4" s="1"/>
  <c r="E116" i="4"/>
  <c r="F116" i="4" s="1"/>
  <c r="D115" i="4"/>
  <c r="E115" i="4" s="1"/>
  <c r="F115" i="4" s="1"/>
  <c r="D114" i="4"/>
  <c r="E114" i="4" s="1"/>
  <c r="F114" i="4" s="1"/>
  <c r="E113" i="4"/>
  <c r="D108" i="4"/>
  <c r="E108" i="4" s="1"/>
  <c r="F108" i="4" s="1"/>
  <c r="D106" i="4"/>
  <c r="D103" i="4"/>
  <c r="E103" i="4" s="1"/>
  <c r="F103" i="4" s="1"/>
  <c r="D102" i="4"/>
  <c r="D100" i="4"/>
  <c r="D97" i="4"/>
  <c r="F91" i="4"/>
  <c r="E91" i="4"/>
  <c r="D81" i="4"/>
  <c r="E81" i="4" s="1"/>
  <c r="F81" i="4" s="1"/>
  <c r="D65" i="4"/>
  <c r="E65" i="4" s="1"/>
  <c r="F65" i="4" s="1"/>
  <c r="E64" i="4"/>
  <c r="F64" i="4" s="1"/>
  <c r="E63" i="4"/>
  <c r="D63" i="4" s="1"/>
  <c r="E62" i="4"/>
  <c r="D62" i="4" s="1"/>
  <c r="E61" i="4"/>
  <c r="F61" i="4" s="1"/>
  <c r="E51" i="4"/>
  <c r="D51" i="4" s="1"/>
  <c r="E50" i="4"/>
  <c r="F50" i="4" s="1"/>
  <c r="E49" i="4"/>
  <c r="F49" i="4" s="1"/>
  <c r="E48" i="4"/>
  <c r="F48" i="4" s="1"/>
  <c r="E42" i="4"/>
  <c r="F42" i="4" s="1"/>
  <c r="E41" i="4"/>
  <c r="D41" i="4" s="1"/>
  <c r="E40" i="4"/>
  <c r="D40" i="4" s="1"/>
  <c r="E29" i="4"/>
  <c r="D29" i="4" s="1"/>
  <c r="F28" i="4"/>
  <c r="F15" i="4" s="1"/>
  <c r="E15" i="4" s="1"/>
  <c r="D15" i="4" s="1"/>
  <c r="D116" i="2"/>
  <c r="E119" i="5" l="1"/>
  <c r="E127" i="5" s="1"/>
  <c r="F108" i="5"/>
  <c r="F119" i="5" s="1"/>
  <c r="F127" i="5" s="1"/>
  <c r="E121" i="4"/>
  <c r="D96" i="4"/>
  <c r="E96" i="4" s="1"/>
  <c r="F96" i="4" s="1"/>
  <c r="D119" i="4"/>
  <c r="D127" i="4" s="1"/>
  <c r="E106" i="4"/>
  <c r="F106" i="4" s="1"/>
  <c r="F113" i="4"/>
  <c r="D115" i="2"/>
  <c r="F29" i="2"/>
  <c r="E119" i="4" l="1"/>
  <c r="E127" i="4" s="1"/>
  <c r="E133" i="4" s="1"/>
  <c r="E117" i="2"/>
  <c r="F117" i="2" s="1"/>
  <c r="E118" i="2"/>
  <c r="F118" i="2" s="1"/>
  <c r="E115" i="2"/>
  <c r="F115" i="2" s="1"/>
  <c r="E116" i="2"/>
  <c r="F116" i="2" s="1"/>
  <c r="D82" i="2"/>
  <c r="D66" i="2"/>
  <c r="E62" i="2"/>
  <c r="F62" i="2" s="1"/>
  <c r="F127" i="4" l="1"/>
  <c r="E51" i="2"/>
  <c r="F51" i="2" s="1"/>
  <c r="E64" i="2"/>
  <c r="D64" i="2" s="1"/>
  <c r="D43" i="2"/>
  <c r="D122" i="2" l="1"/>
  <c r="E133" i="2"/>
  <c r="F133" i="2" s="1"/>
  <c r="E134" i="2"/>
  <c r="F134" i="2" s="1"/>
  <c r="E135" i="2"/>
  <c r="F135" i="2" s="1"/>
  <c r="E136" i="2"/>
  <c r="F136" i="2" s="1"/>
  <c r="E137" i="2"/>
  <c r="F137" i="2" s="1"/>
  <c r="E124" i="2" l="1"/>
  <c r="F124" i="2" s="1"/>
  <c r="E125" i="2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23" i="2"/>
  <c r="D107" i="2"/>
  <c r="F123" i="2" l="1"/>
  <c r="E122" i="2"/>
  <c r="F125" i="2"/>
  <c r="E114" i="2"/>
  <c r="E65" i="2"/>
  <c r="F65" i="2" s="1"/>
  <c r="E43" i="2"/>
  <c r="F43" i="2" s="1"/>
  <c r="F114" i="2" l="1"/>
  <c r="F122" i="2"/>
  <c r="F16" i="2"/>
  <c r="E92" i="2" l="1"/>
  <c r="F92" i="2" s="1"/>
  <c r="E82" i="2"/>
  <c r="F82" i="2" s="1"/>
  <c r="E119" i="2"/>
  <c r="D119" i="2" s="1"/>
  <c r="D109" i="2"/>
  <c r="E107" i="2"/>
  <c r="F107" i="2" s="1"/>
  <c r="D104" i="2"/>
  <c r="E104" i="2" s="1"/>
  <c r="F104" i="2" s="1"/>
  <c r="D103" i="2"/>
  <c r="D101" i="2"/>
  <c r="D97" i="2" s="1"/>
  <c r="E97" i="2" s="1"/>
  <c r="F97" i="2" s="1"/>
  <c r="D98" i="2"/>
  <c r="E63" i="2"/>
  <c r="D63" i="2" s="1"/>
  <c r="E52" i="2"/>
  <c r="D52" i="2" s="1"/>
  <c r="E50" i="2"/>
  <c r="F50" i="2" s="1"/>
  <c r="E49" i="2"/>
  <c r="F49" i="2" s="1"/>
  <c r="E42" i="2"/>
  <c r="D42" i="2" s="1"/>
  <c r="E41" i="2"/>
  <c r="D41" i="2" s="1"/>
  <c r="E30" i="2"/>
  <c r="D30" i="2" s="1"/>
  <c r="E16" i="2"/>
  <c r="D16" i="2" s="1"/>
  <c r="D120" i="2" l="1"/>
  <c r="D139" i="2" s="1"/>
  <c r="E109" i="2"/>
  <c r="E66" i="2"/>
  <c r="E120" i="2" l="1"/>
  <c r="E139" i="2" s="1"/>
  <c r="F109" i="2"/>
  <c r="F66" i="2"/>
  <c r="F120" i="2" l="1"/>
  <c r="F139" i="2" s="1"/>
</calcChain>
</file>

<file path=xl/sharedStrings.xml><?xml version="1.0" encoding="utf-8"?>
<sst xmlns="http://schemas.openxmlformats.org/spreadsheetml/2006/main" count="739" uniqueCount="183">
  <si>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</si>
  <si>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</si>
  <si>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</si>
  <si>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</si>
  <si>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</si>
  <si>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</si>
  <si>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</si>
  <si>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</si>
  <si>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</si>
  <si>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</si>
  <si>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</si>
  <si>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</si>
  <si>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</si>
  <si>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</si>
  <si>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</si>
  <si>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</si>
  <si>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</si>
  <si>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</si>
  <si>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</si>
  <si>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</si>
  <si>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</si>
  <si>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</si>
  <si>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</si>
  <si>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</si>
  <si>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</si>
  <si>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</si>
  <si>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</si>
  <si>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</si>
  <si>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</si>
  <si>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</si>
  <si>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</si>
  <si>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</si>
  <si>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</si>
  <si>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</si>
  <si>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</si>
  <si>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</si>
  <si>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</si>
  <si>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</si>
  <si>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</si>
  <si>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</si>
  <si>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</si>
  <si>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</si>
  <si>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</si>
  <si>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</si>
  <si>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</si>
  <si>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</si>
  <si>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</si>
  <si>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</si>
  <si>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</si>
  <si>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</si>
  <si>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</si>
  <si>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</si>
  <si>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</si>
  <si>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</si>
  <si>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</si>
  <si>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1 раз в 3 года</t>
  </si>
  <si>
    <t>Регламентные работы по системе вентиляции в т.числе: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</si>
  <si>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</si>
  <si>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</si>
  <si>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</si>
  <si>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очистка от снега и наледи подъездных козырьков</t>
  </si>
  <si>
    <t>очистка от снега и льда водостоков</t>
  </si>
  <si>
    <t>восстановление водостоков (мелкий ремонт после очистки от снега и льда)</t>
  </si>
  <si>
    <t>Сбор, вывоз и утилизация ТБО, 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</si>
  <si>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</si>
  <si>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</si>
  <si>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</si>
  <si>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</si>
  <si>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</si>
  <si>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3раза в год</t>
  </si>
  <si>
    <t>гидравлическое испытание элеваторных узлов и запорной арматуры</t>
  </si>
  <si>
    <t>Итого:</t>
  </si>
  <si>
    <t>очистка водоприемных воронок</t>
  </si>
  <si>
    <t>Управление многоквартирным домом, всего в т.ч.</t>
  </si>
  <si>
    <t>отключение системы отопления с переводом ситемы ГВС  на летнюю схему</t>
  </si>
  <si>
    <t>подключение системы отопления с регулировкой и переводом системы ГВС на зимнюю схему</t>
  </si>
  <si>
    <t>по адресу: ул. Набережная, д.36 (S жилые + нежилые =3910,50 м2, S придом.тер.= 4944,95м2)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</si>
  <si>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</si>
  <si>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</si>
  <si>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</si>
  <si>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</si>
  <si>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</si>
  <si>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</si>
  <si>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</si>
  <si>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</si>
  <si>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</si>
  <si>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</si>
  <si>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</si>
  <si>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</si>
  <si>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</si>
  <si>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</si>
  <si>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</si>
  <si>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</si>
  <si>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</si>
  <si>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</si>
  <si>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</si>
  <si>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</si>
  <si>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</si>
  <si>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</si>
  <si>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</si>
  <si>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</si>
  <si>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</si>
  <si>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</si>
  <si>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</si>
  <si>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</si>
  <si>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</si>
  <si>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</si>
  <si>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</si>
  <si>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</si>
  <si>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</si>
  <si>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</si>
  <si>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</si>
  <si>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</si>
  <si>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</si>
  <si>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</si>
  <si>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</si>
  <si>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</si>
  <si>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</si>
  <si>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</si>
  <si>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</si>
  <si>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</si>
  <si>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</si>
  <si>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</si>
  <si>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</si>
  <si>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</si>
  <si>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</si>
  <si>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</si>
  <si>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</si>
  <si>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3910,5 м2</t>
  </si>
  <si>
    <t>4944,95 м2</t>
  </si>
  <si>
    <t>1 шт</t>
  </si>
  <si>
    <t>4 пробы</t>
  </si>
  <si>
    <t>смена задвижек на СТС (розливы) диам.80 мм - 4 шт.</t>
  </si>
  <si>
    <t>смена задвижки на СТС диам.80 мм - 1 шт.(обратка с дома)</t>
  </si>
  <si>
    <t>461 м2</t>
  </si>
  <si>
    <t>415 м2</t>
  </si>
  <si>
    <t>998 м2</t>
  </si>
  <si>
    <t>2600 м</t>
  </si>
  <si>
    <t>1213 м</t>
  </si>
  <si>
    <t>606 м</t>
  </si>
  <si>
    <t>610 м</t>
  </si>
  <si>
    <t>180 каналов</t>
  </si>
  <si>
    <t>546 м</t>
  </si>
  <si>
    <t>Приложение № 3</t>
  </si>
  <si>
    <t xml:space="preserve">от _____________ 2016 г 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</si>
  <si>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</si>
  <si>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Предлагаемый перечень работ по текущему ремонту                                       (на выбор собственников)</t>
  </si>
  <si>
    <t>Погодное регулирование системы отопления (ориентировочная стоимость)</t>
  </si>
  <si>
    <t>Ремонт крылец входа в подъезды № 4, 6, 7, 8. 4шт.</t>
  </si>
  <si>
    <t>Устройство мягкой кровли в 1 слой - 50 м2.</t>
  </si>
  <si>
    <t>Ремонт выхода на кровлю (подъезд №3) 1шт.</t>
  </si>
  <si>
    <t>Ремонт отмостки - 118,2 м2.</t>
  </si>
  <si>
    <t>Косметический ремонт подъездов - 4 шт. (№ 2, 3, 5, 8.)</t>
  </si>
  <si>
    <t>Замена почтовых ящиков - 45 шт.</t>
  </si>
  <si>
    <t>Замена оконных блков в подъездах на пластиковые  - 16 шт.</t>
  </si>
  <si>
    <t>Ремонт межпанельных швов - 25 м.п.</t>
  </si>
  <si>
    <t>Ремонт балконных плит - 5 м2</t>
  </si>
  <si>
    <t>Ремонт козырьков подъездных входов - 8 шт.</t>
  </si>
  <si>
    <t>Смена шаровых кранов на отоплении д. 20 мм - 21 шт., д. 15 мм - 6 шт.</t>
  </si>
  <si>
    <t>Перенос прибора учета тепла в Т.У.</t>
  </si>
  <si>
    <t>Установка фильтра на ввод ГВС на ВВП д.50мм. 1шт.</t>
  </si>
  <si>
    <t>Установка обратного клапана на ввод ГВС на ВВП д.50мм - 1шт.</t>
  </si>
  <si>
    <t>2017 -2018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</si>
  <si>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</si>
  <si>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</si>
  <si>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</si>
  <si>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</si>
  <si>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</si>
  <si>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Поверка общедомового прибора учета теплоэнергии</t>
  </si>
  <si>
    <t>1 шт.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</si>
  <si>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ГВС,очистка от снега и наледи подъездных козырьков, восстановление водостоков (мелкий ремонт после очистки от снега и льда))</t>
    </r>
  </si>
  <si>
    <t>Проект -1 с учетом поверки общедомового прибора учета теплоэнергии.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</si>
  <si>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</si>
  <si>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</si>
  <si>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</si>
  <si>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</si>
  <si>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</si>
  <si>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</si>
  <si>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t>дезинфекция вентканалов</t>
  </si>
  <si>
    <t>Ремонт кровли входа в подвал №4 (8 подъезд)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</si>
  <si>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ГВС,очистка от снега и наледи подъездных козырьков, восстановление водостоков, мелкий ремонт после очистки от снега и льда,  дезинфекция вентканалов, прочистка канализационных выпусков до стены здания, очистка водоприемных воронок, работа по очистке водяного подогревателя для удаления накипи-коррозийных отложений)</t>
    </r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</si>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</sst>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b/>
      <sz val="12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3" borderId="3" xfId="0" applyFont="1" applyFill="1" applyBorder="1"/>
    <xf numFmtId="0" fontId="14" fillId="0" borderId="0" xfId="0" applyFont="1" applyFill="1"/>
    <xf numFmtId="2" fontId="14" fillId="0" borderId="0" xfId="0" applyNumberFormat="1" applyFont="1" applyFill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" borderId="0" xfId="0" applyFill="1"/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9" fillId="5" borderId="0" xfId="0" applyFont="1" applyFill="1"/>
    <xf numFmtId="0" fontId="3" fillId="4" borderId="0" xfId="0" applyFont="1" applyFill="1" applyAlignment="1">
      <alignment horizontal="center"/>
    </xf>
    <xf numFmtId="0" fontId="9" fillId="4" borderId="0" xfId="0" applyFont="1" applyFill="1"/>
    <xf numFmtId="2" fontId="9" fillId="4" borderId="0" xfId="0" applyNumberFormat="1" applyFont="1" applyFill="1"/>
    <xf numFmtId="0" fontId="10" fillId="4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8" fillId="0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4" fillId="3" borderId="26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left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center" vertical="center" wrapText="1"/>
    </xf>
    <xf numFmtId="2" fontId="10" fillId="4" borderId="31" xfId="0" applyNumberFormat="1" applyFont="1" applyFill="1" applyBorder="1" applyAlignment="1">
      <alignment horizontal="center" vertical="center" wrapText="1"/>
    </xf>
    <xf numFmtId="4" fontId="1" fillId="4" borderId="31" xfId="0" applyNumberFormat="1" applyFont="1" applyFill="1" applyBorder="1" applyAlignment="1">
      <alignment horizontal="center" vertical="center" wrapText="1"/>
    </xf>
    <xf numFmtId="4" fontId="1" fillId="4" borderId="33" xfId="0" applyNumberFormat="1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 wrapText="1"/>
    </xf>
    <xf numFmtId="4" fontId="13" fillId="4" borderId="4" xfId="0" applyNumberFormat="1" applyFont="1" applyFill="1" applyBorder="1" applyAlignment="1">
      <alignment horizontal="center"/>
    </xf>
    <xf numFmtId="4" fontId="1" fillId="4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4" fontId="8" fillId="4" borderId="15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2" fontId="13" fillId="3" borderId="0" xfId="0" applyNumberFormat="1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8" fillId="4" borderId="35" xfId="0" applyNumberFormat="1" applyFont="1" applyFill="1" applyBorder="1" applyAlignment="1">
      <alignment horizontal="center" vertical="center" wrapText="1"/>
    </xf>
    <xf numFmtId="2" fontId="8" fillId="4" borderId="36" xfId="0" applyNumberFormat="1" applyFont="1" applyFill="1" applyBorder="1" applyAlignment="1">
      <alignment horizontal="center" vertical="center" wrapText="1"/>
    </xf>
    <xf numFmtId="2" fontId="10" fillId="4" borderId="35" xfId="0" applyNumberFormat="1" applyFont="1" applyFill="1" applyBorder="1" applyAlignment="1">
      <alignment horizontal="center" vertical="center" wrapText="1"/>
    </xf>
    <xf numFmtId="2" fontId="8" fillId="4" borderId="37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2" fontId="8" fillId="4" borderId="38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8"/>
  <sheetViews>
    <sheetView topLeftCell="A58" zoomScaleNormal="100" workbookViewId="0">
      <selection activeCell="D121" sqref="D12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3.85546875" style="1" customWidth="1"/>
    <col min="6" max="6" width="20.85546875" style="80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81" t="s">
        <v>143</v>
      </c>
      <c r="B1" s="182"/>
      <c r="C1" s="182"/>
      <c r="D1" s="182"/>
      <c r="E1" s="182"/>
      <c r="F1" s="182"/>
    </row>
    <row r="2" spans="1:9" ht="12.75" customHeight="1" x14ac:dyDescent="0.3">
      <c r="B2" s="183"/>
      <c r="C2" s="183"/>
      <c r="D2" s="183"/>
      <c r="E2" s="182"/>
      <c r="F2" s="182"/>
    </row>
    <row r="3" spans="1:9" ht="21" customHeight="1" x14ac:dyDescent="0.3">
      <c r="A3" s="5" t="s">
        <v>162</v>
      </c>
      <c r="B3" s="183" t="s">
        <v>0</v>
      </c>
      <c r="C3" s="183"/>
      <c r="D3" s="183"/>
      <c r="E3" s="182"/>
      <c r="F3" s="182"/>
    </row>
    <row r="4" spans="1:9" ht="14.25" customHeight="1" x14ac:dyDescent="0.3">
      <c r="B4" s="183" t="s">
        <v>144</v>
      </c>
      <c r="C4" s="183"/>
      <c r="D4" s="183"/>
      <c r="E4" s="182"/>
      <c r="F4" s="182"/>
    </row>
    <row r="5" spans="1:9" ht="14.25" customHeight="1" x14ac:dyDescent="0.3">
      <c r="B5" s="3"/>
      <c r="C5" s="94"/>
      <c r="D5" s="3"/>
      <c r="E5" s="4"/>
      <c r="F5" s="4"/>
    </row>
    <row r="6" spans="1:9" ht="21" customHeight="1" x14ac:dyDescent="0.3">
      <c r="A6" s="90"/>
      <c r="B6" s="3"/>
      <c r="C6" s="94"/>
      <c r="D6" s="3"/>
      <c r="E6" s="4"/>
      <c r="F6" s="4"/>
    </row>
    <row r="7" spans="1:9" ht="19.5" customHeight="1" x14ac:dyDescent="0.25">
      <c r="A7" s="184" t="s">
        <v>171</v>
      </c>
      <c r="B7" s="185"/>
      <c r="C7" s="185"/>
      <c r="D7" s="185"/>
      <c r="E7" s="185"/>
      <c r="F7" s="185"/>
    </row>
    <row r="8" spans="1:9" ht="20.25" customHeight="1" x14ac:dyDescent="0.2">
      <c r="A8" s="186" t="s">
        <v>163</v>
      </c>
      <c r="B8" s="186"/>
      <c r="C8" s="186"/>
      <c r="D8" s="186"/>
      <c r="E8" s="186"/>
      <c r="F8" s="186"/>
      <c r="G8" s="6"/>
    </row>
    <row r="9" spans="1:9" s="7" customFormat="1" ht="22.5" customHeight="1" x14ac:dyDescent="0.4">
      <c r="A9" s="187" t="s">
        <v>1</v>
      </c>
      <c r="B9" s="187"/>
      <c r="C9" s="187"/>
      <c r="D9" s="187"/>
      <c r="E9" s="188"/>
      <c r="F9" s="188"/>
      <c r="I9" s="8"/>
    </row>
    <row r="10" spans="1:9" s="9" customFormat="1" ht="18.75" customHeight="1" x14ac:dyDescent="0.4">
      <c r="A10" s="187" t="s">
        <v>76</v>
      </c>
      <c r="B10" s="187"/>
      <c r="C10" s="187"/>
      <c r="D10" s="187"/>
      <c r="E10" s="188"/>
      <c r="F10" s="188"/>
    </row>
    <row r="11" spans="1:9" s="10" customFormat="1" ht="17.25" customHeight="1" x14ac:dyDescent="0.2">
      <c r="A11" s="189" t="s">
        <v>2</v>
      </c>
      <c r="B11" s="189"/>
      <c r="C11" s="189"/>
      <c r="D11" s="189"/>
      <c r="E11" s="190"/>
      <c r="F11" s="190"/>
    </row>
    <row r="12" spans="1:9" s="9" customFormat="1" ht="30" customHeight="1" thickBot="1" x14ac:dyDescent="0.25">
      <c r="A12" s="191" t="s">
        <v>3</v>
      </c>
      <c r="B12" s="191"/>
      <c r="C12" s="191"/>
      <c r="D12" s="191"/>
      <c r="E12" s="192"/>
      <c r="F12" s="192"/>
    </row>
    <row r="13" spans="1:9" s="15" customFormat="1" ht="139.5" customHeight="1" thickBot="1" x14ac:dyDescent="0.25">
      <c r="A13" s="11" t="s">
        <v>4</v>
      </c>
      <c r="B13" s="12" t="s">
        <v>5</v>
      </c>
      <c r="C13" s="13" t="s">
        <v>77</v>
      </c>
      <c r="D13" s="13" t="s">
        <v>7</v>
      </c>
      <c r="E13" s="13" t="s">
        <v>6</v>
      </c>
      <c r="F13" s="14" t="s">
        <v>8</v>
      </c>
      <c r="I13" s="16"/>
    </row>
    <row r="14" spans="1:9" s="22" customFormat="1" x14ac:dyDescent="0.2">
      <c r="A14" s="17">
        <v>1</v>
      </c>
      <c r="B14" s="18">
        <v>2</v>
      </c>
      <c r="C14" s="19">
        <v>3</v>
      </c>
      <c r="D14" s="19">
        <v>4</v>
      </c>
      <c r="E14" s="20">
        <v>5</v>
      </c>
      <c r="F14" s="21">
        <v>6</v>
      </c>
      <c r="I14" s="23"/>
    </row>
    <row r="15" spans="1:9" s="22" customFormat="1" ht="49.5" customHeight="1" x14ac:dyDescent="0.2">
      <c r="A15" s="193" t="s">
        <v>9</v>
      </c>
      <c r="B15" s="194"/>
      <c r="C15" s="194"/>
      <c r="D15" s="194"/>
      <c r="E15" s="195"/>
      <c r="F15" s="196"/>
      <c r="I15" s="23"/>
    </row>
    <row r="16" spans="1:9" s="15" customFormat="1" ht="18" customHeight="1" x14ac:dyDescent="0.2">
      <c r="A16" s="87" t="s">
        <v>73</v>
      </c>
      <c r="B16" s="104" t="s">
        <v>10</v>
      </c>
      <c r="C16" s="95" t="s">
        <v>128</v>
      </c>
      <c r="D16" s="26">
        <f>E16*G16</f>
        <v>175503.24</v>
      </c>
      <c r="E16" s="27">
        <f>F16*12</f>
        <v>44.88</v>
      </c>
      <c r="F16" s="28">
        <f>F27+F29</f>
        <v>3.74</v>
      </c>
      <c r="G16" s="15">
        <v>3910.5</v>
      </c>
      <c r="H16" s="15">
        <v>1.07</v>
      </c>
      <c r="I16" s="16">
        <v>2.2400000000000002</v>
      </c>
    </row>
    <row r="17" spans="1:9" s="15" customFormat="1" ht="29.25" customHeight="1" x14ac:dyDescent="0.2">
      <c r="A17" s="108" t="s">
        <v>11</v>
      </c>
      <c r="B17" s="109" t="s">
        <v>12</v>
      </c>
      <c r="C17" s="95"/>
      <c r="D17" s="26"/>
      <c r="E17" s="27"/>
      <c r="F17" s="28"/>
      <c r="G17" s="15">
        <v>3910.5</v>
      </c>
      <c r="I17" s="16"/>
    </row>
    <row r="18" spans="1:9" s="15" customFormat="1" ht="18" customHeight="1" x14ac:dyDescent="0.2">
      <c r="A18" s="108" t="s">
        <v>13</v>
      </c>
      <c r="B18" s="109" t="s">
        <v>12</v>
      </c>
      <c r="C18" s="95"/>
      <c r="D18" s="26"/>
      <c r="E18" s="27"/>
      <c r="F18" s="28"/>
      <c r="G18" s="15">
        <v>3910.5</v>
      </c>
      <c r="I18" s="16"/>
    </row>
    <row r="19" spans="1:9" s="15" customFormat="1" ht="123.75" customHeight="1" x14ac:dyDescent="0.2">
      <c r="A19" s="108" t="s">
        <v>78</v>
      </c>
      <c r="B19" s="109" t="s">
        <v>33</v>
      </c>
      <c r="C19" s="95"/>
      <c r="D19" s="26"/>
      <c r="E19" s="27"/>
      <c r="F19" s="28"/>
      <c r="G19" s="15">
        <v>3910.5</v>
      </c>
      <c r="I19" s="16"/>
    </row>
    <row r="20" spans="1:9" s="15" customFormat="1" ht="18" customHeight="1" x14ac:dyDescent="0.2">
      <c r="A20" s="108" t="s">
        <v>79</v>
      </c>
      <c r="B20" s="109" t="s">
        <v>12</v>
      </c>
      <c r="C20" s="95"/>
      <c r="D20" s="26"/>
      <c r="E20" s="27"/>
      <c r="F20" s="28"/>
      <c r="G20" s="15">
        <v>3910.5</v>
      </c>
      <c r="I20" s="16"/>
    </row>
    <row r="21" spans="1:9" s="15" customFormat="1" ht="18" customHeight="1" x14ac:dyDescent="0.2">
      <c r="A21" s="108" t="s">
        <v>80</v>
      </c>
      <c r="B21" s="109" t="s">
        <v>12</v>
      </c>
      <c r="C21" s="95"/>
      <c r="D21" s="26"/>
      <c r="E21" s="27"/>
      <c r="F21" s="28"/>
      <c r="G21" s="15">
        <v>3910.5</v>
      </c>
      <c r="I21" s="16"/>
    </row>
    <row r="22" spans="1:9" s="15" customFormat="1" ht="29.25" customHeight="1" x14ac:dyDescent="0.2">
      <c r="A22" s="108" t="s">
        <v>81</v>
      </c>
      <c r="B22" s="109" t="s">
        <v>18</v>
      </c>
      <c r="C22" s="96"/>
      <c r="D22" s="29"/>
      <c r="E22" s="30"/>
      <c r="F22" s="31"/>
      <c r="G22" s="15">
        <v>3910.5</v>
      </c>
      <c r="I22" s="16"/>
    </row>
    <row r="23" spans="1:9" s="15" customFormat="1" ht="15" x14ac:dyDescent="0.2">
      <c r="A23" s="108" t="s">
        <v>82</v>
      </c>
      <c r="B23" s="109" t="s">
        <v>21</v>
      </c>
      <c r="C23" s="96"/>
      <c r="D23" s="29"/>
      <c r="E23" s="30"/>
      <c r="F23" s="31"/>
      <c r="G23" s="15">
        <v>3910.5</v>
      </c>
      <c r="I23" s="16"/>
    </row>
    <row r="24" spans="1:9" s="15" customFormat="1" ht="15" x14ac:dyDescent="0.2">
      <c r="A24" s="108" t="s">
        <v>164</v>
      </c>
      <c r="B24" s="109" t="s">
        <v>12</v>
      </c>
      <c r="C24" s="96"/>
      <c r="D24" s="29"/>
      <c r="E24" s="30"/>
      <c r="F24" s="31"/>
      <c r="G24" s="15">
        <v>3910.5</v>
      </c>
      <c r="I24" s="16"/>
    </row>
    <row r="25" spans="1:9" s="15" customFormat="1" ht="15" x14ac:dyDescent="0.2">
      <c r="A25" s="108" t="s">
        <v>165</v>
      </c>
      <c r="B25" s="109" t="s">
        <v>12</v>
      </c>
      <c r="C25" s="96"/>
      <c r="D25" s="29"/>
      <c r="E25" s="30"/>
      <c r="F25" s="31"/>
      <c r="I25" s="16"/>
    </row>
    <row r="26" spans="1:9" s="15" customFormat="1" ht="15" x14ac:dyDescent="0.2">
      <c r="A26" s="108" t="s">
        <v>83</v>
      </c>
      <c r="B26" s="109" t="s">
        <v>31</v>
      </c>
      <c r="C26" s="96"/>
      <c r="D26" s="29"/>
      <c r="E26" s="30"/>
      <c r="F26" s="31"/>
      <c r="G26" s="15">
        <v>3910.5</v>
      </c>
      <c r="I26" s="16"/>
    </row>
    <row r="27" spans="1:9" s="15" customFormat="1" ht="15" x14ac:dyDescent="0.2">
      <c r="A27" s="87" t="s">
        <v>71</v>
      </c>
      <c r="B27" s="88"/>
      <c r="C27" s="29"/>
      <c r="D27" s="29"/>
      <c r="E27" s="30"/>
      <c r="F27" s="28">
        <v>3.61</v>
      </c>
      <c r="G27" s="15">
        <v>3910.5</v>
      </c>
      <c r="I27" s="16"/>
    </row>
    <row r="28" spans="1:9" s="15" customFormat="1" ht="15" x14ac:dyDescent="0.2">
      <c r="A28" s="110" t="s">
        <v>68</v>
      </c>
      <c r="B28" s="88" t="s">
        <v>12</v>
      </c>
      <c r="C28" s="97"/>
      <c r="D28" s="29"/>
      <c r="E28" s="30"/>
      <c r="F28" s="31">
        <v>0.13</v>
      </c>
      <c r="G28" s="15">
        <v>3910.5</v>
      </c>
      <c r="I28" s="16"/>
    </row>
    <row r="29" spans="1:9" s="15" customFormat="1" ht="15" x14ac:dyDescent="0.2">
      <c r="A29" s="87" t="s">
        <v>71</v>
      </c>
      <c r="B29" s="88"/>
      <c r="C29" s="29"/>
      <c r="D29" s="29"/>
      <c r="E29" s="30"/>
      <c r="F29" s="28">
        <f>F28</f>
        <v>0.13</v>
      </c>
      <c r="G29" s="15">
        <v>3910.5</v>
      </c>
      <c r="I29" s="16"/>
    </row>
    <row r="30" spans="1:9" s="15" customFormat="1" ht="30" x14ac:dyDescent="0.2">
      <c r="A30" s="87" t="s">
        <v>14</v>
      </c>
      <c r="B30" s="105" t="s">
        <v>15</v>
      </c>
      <c r="C30" s="95" t="s">
        <v>129</v>
      </c>
      <c r="D30" s="26">
        <f>E30*G30</f>
        <v>280617.48</v>
      </c>
      <c r="E30" s="27">
        <f>F30*12</f>
        <v>71.760000000000005</v>
      </c>
      <c r="F30" s="28">
        <v>5.98</v>
      </c>
      <c r="G30" s="15">
        <v>3910.5</v>
      </c>
      <c r="H30" s="15">
        <v>1.07</v>
      </c>
      <c r="I30" s="16">
        <v>3.66</v>
      </c>
    </row>
    <row r="31" spans="1:9" s="32" customFormat="1" ht="15" x14ac:dyDescent="0.2">
      <c r="A31" s="108" t="s">
        <v>84</v>
      </c>
      <c r="B31" s="109" t="s">
        <v>15</v>
      </c>
      <c r="C31" s="98"/>
      <c r="D31" s="26"/>
      <c r="E31" s="27"/>
      <c r="F31" s="28"/>
      <c r="G31" s="15">
        <v>3910.5</v>
      </c>
      <c r="I31" s="33"/>
    </row>
    <row r="32" spans="1:9" s="32" customFormat="1" ht="15" x14ac:dyDescent="0.2">
      <c r="A32" s="108" t="s">
        <v>85</v>
      </c>
      <c r="B32" s="109" t="s">
        <v>86</v>
      </c>
      <c r="C32" s="98"/>
      <c r="D32" s="26"/>
      <c r="E32" s="27"/>
      <c r="F32" s="28"/>
      <c r="G32" s="15">
        <v>3910.5</v>
      </c>
      <c r="I32" s="33"/>
    </row>
    <row r="33" spans="1:9" s="32" customFormat="1" ht="15" x14ac:dyDescent="0.2">
      <c r="A33" s="108" t="s">
        <v>87</v>
      </c>
      <c r="B33" s="109" t="s">
        <v>88</v>
      </c>
      <c r="C33" s="98"/>
      <c r="D33" s="26"/>
      <c r="E33" s="27"/>
      <c r="F33" s="28"/>
      <c r="G33" s="15">
        <v>3910.5</v>
      </c>
      <c r="I33" s="33"/>
    </row>
    <row r="34" spans="1:9" s="32" customFormat="1" ht="15" x14ac:dyDescent="0.2">
      <c r="A34" s="108" t="s">
        <v>16</v>
      </c>
      <c r="B34" s="109" t="s">
        <v>15</v>
      </c>
      <c r="C34" s="98"/>
      <c r="D34" s="26"/>
      <c r="E34" s="27"/>
      <c r="F34" s="28"/>
      <c r="G34" s="15">
        <v>3910.5</v>
      </c>
      <c r="I34" s="33"/>
    </row>
    <row r="35" spans="1:9" s="32" customFormat="1" ht="25.5" x14ac:dyDescent="0.2">
      <c r="A35" s="108" t="s">
        <v>17</v>
      </c>
      <c r="B35" s="109" t="s">
        <v>18</v>
      </c>
      <c r="C35" s="98"/>
      <c r="D35" s="26"/>
      <c r="E35" s="27"/>
      <c r="F35" s="28"/>
      <c r="G35" s="15">
        <v>3910.5</v>
      </c>
      <c r="I35" s="33"/>
    </row>
    <row r="36" spans="1:9" s="32" customFormat="1" ht="15" x14ac:dyDescent="0.2">
      <c r="A36" s="108" t="s">
        <v>89</v>
      </c>
      <c r="B36" s="109" t="s">
        <v>15</v>
      </c>
      <c r="C36" s="98"/>
      <c r="D36" s="26"/>
      <c r="E36" s="27"/>
      <c r="F36" s="28"/>
      <c r="G36" s="15">
        <v>3910.5</v>
      </c>
      <c r="I36" s="33"/>
    </row>
    <row r="37" spans="1:9" s="32" customFormat="1" ht="15" x14ac:dyDescent="0.2">
      <c r="A37" s="108" t="s">
        <v>90</v>
      </c>
      <c r="B37" s="109" t="s">
        <v>15</v>
      </c>
      <c r="C37" s="98"/>
      <c r="D37" s="26"/>
      <c r="E37" s="27"/>
      <c r="F37" s="28"/>
      <c r="G37" s="15">
        <v>3910.5</v>
      </c>
      <c r="I37" s="33"/>
    </row>
    <row r="38" spans="1:9" s="32" customFormat="1" ht="25.5" x14ac:dyDescent="0.2">
      <c r="A38" s="108" t="s">
        <v>91</v>
      </c>
      <c r="B38" s="109" t="s">
        <v>19</v>
      </c>
      <c r="C38" s="98"/>
      <c r="D38" s="26"/>
      <c r="E38" s="27"/>
      <c r="F38" s="28"/>
      <c r="G38" s="15">
        <v>3910.5</v>
      </c>
      <c r="I38" s="33"/>
    </row>
    <row r="39" spans="1:9" s="15" customFormat="1" ht="25.5" x14ac:dyDescent="0.2">
      <c r="A39" s="108" t="s">
        <v>92</v>
      </c>
      <c r="B39" s="109" t="s">
        <v>18</v>
      </c>
      <c r="C39" s="95"/>
      <c r="D39" s="26"/>
      <c r="E39" s="27"/>
      <c r="F39" s="28"/>
      <c r="G39" s="15">
        <v>3910.5</v>
      </c>
      <c r="I39" s="16"/>
    </row>
    <row r="40" spans="1:9" s="32" customFormat="1" ht="30.75" customHeight="1" x14ac:dyDescent="0.2">
      <c r="A40" s="108" t="s">
        <v>93</v>
      </c>
      <c r="B40" s="109" t="s">
        <v>15</v>
      </c>
      <c r="C40" s="98"/>
      <c r="D40" s="26"/>
      <c r="E40" s="27"/>
      <c r="F40" s="28"/>
      <c r="G40" s="15">
        <v>3910.5</v>
      </c>
      <c r="I40" s="33"/>
    </row>
    <row r="41" spans="1:9" s="36" customFormat="1" ht="15" x14ac:dyDescent="0.2">
      <c r="A41" s="35" t="s">
        <v>20</v>
      </c>
      <c r="B41" s="24" t="s">
        <v>21</v>
      </c>
      <c r="C41" s="95" t="s">
        <v>128</v>
      </c>
      <c r="D41" s="26">
        <f>E41*G41</f>
        <v>42233.4</v>
      </c>
      <c r="E41" s="27">
        <f>F41*12</f>
        <v>10.8</v>
      </c>
      <c r="F41" s="28">
        <v>0.9</v>
      </c>
      <c r="G41" s="15">
        <v>3910.5</v>
      </c>
      <c r="H41" s="15">
        <v>1.07</v>
      </c>
      <c r="I41" s="16">
        <v>0.6</v>
      </c>
    </row>
    <row r="42" spans="1:9" s="15" customFormat="1" ht="15" x14ac:dyDescent="0.2">
      <c r="A42" s="35" t="s">
        <v>22</v>
      </c>
      <c r="B42" s="24" t="s">
        <v>23</v>
      </c>
      <c r="C42" s="95" t="s">
        <v>128</v>
      </c>
      <c r="D42" s="26">
        <f>E42*G42</f>
        <v>137493.18</v>
      </c>
      <c r="E42" s="27">
        <f>F42*12</f>
        <v>35.159999999999997</v>
      </c>
      <c r="F42" s="28">
        <v>2.93</v>
      </c>
      <c r="G42" s="15">
        <v>3910.5</v>
      </c>
      <c r="H42" s="15">
        <v>1.07</v>
      </c>
      <c r="I42" s="16">
        <v>1.94</v>
      </c>
    </row>
    <row r="43" spans="1:9" s="15" customFormat="1" ht="21.75" customHeight="1" x14ac:dyDescent="0.2">
      <c r="A43" s="106" t="s">
        <v>94</v>
      </c>
      <c r="B43" s="104" t="s">
        <v>15</v>
      </c>
      <c r="C43" s="95" t="s">
        <v>134</v>
      </c>
      <c r="D43" s="26">
        <f>161295.08*1.086</f>
        <v>175166.46</v>
      </c>
      <c r="E43" s="27">
        <f>D43/G43</f>
        <v>44.79</v>
      </c>
      <c r="F43" s="28">
        <f>E43/12</f>
        <v>3.73</v>
      </c>
      <c r="G43" s="15">
        <v>3910.5</v>
      </c>
      <c r="I43" s="16"/>
    </row>
    <row r="44" spans="1:9" s="15" customFormat="1" ht="15.75" customHeight="1" x14ac:dyDescent="0.2">
      <c r="A44" s="108" t="s">
        <v>95</v>
      </c>
      <c r="B44" s="109" t="s">
        <v>33</v>
      </c>
      <c r="C44" s="95"/>
      <c r="D44" s="26"/>
      <c r="E44" s="27"/>
      <c r="F44" s="28"/>
      <c r="G44" s="15">
        <v>3910.5</v>
      </c>
      <c r="I44" s="16"/>
    </row>
    <row r="45" spans="1:9" s="15" customFormat="1" ht="21" customHeight="1" x14ac:dyDescent="0.2">
      <c r="A45" s="108" t="s">
        <v>96</v>
      </c>
      <c r="B45" s="109" t="s">
        <v>31</v>
      </c>
      <c r="C45" s="95"/>
      <c r="D45" s="26"/>
      <c r="E45" s="27"/>
      <c r="F45" s="28"/>
      <c r="G45" s="15">
        <v>3910.5</v>
      </c>
      <c r="I45" s="16"/>
    </row>
    <row r="46" spans="1:9" s="15" customFormat="1" ht="20.25" customHeight="1" x14ac:dyDescent="0.2">
      <c r="A46" s="108" t="s">
        <v>97</v>
      </c>
      <c r="B46" s="109" t="s">
        <v>98</v>
      </c>
      <c r="C46" s="95"/>
      <c r="D46" s="26"/>
      <c r="E46" s="27"/>
      <c r="F46" s="28"/>
      <c r="G46" s="15">
        <v>3910.5</v>
      </c>
      <c r="I46" s="16"/>
    </row>
    <row r="47" spans="1:9" s="15" customFormat="1" ht="15" x14ac:dyDescent="0.2">
      <c r="A47" s="108" t="s">
        <v>99</v>
      </c>
      <c r="B47" s="109" t="s">
        <v>100</v>
      </c>
      <c r="C47" s="95"/>
      <c r="D47" s="26"/>
      <c r="E47" s="27"/>
      <c r="F47" s="28"/>
      <c r="G47" s="15">
        <v>3910.5</v>
      </c>
      <c r="I47" s="16"/>
    </row>
    <row r="48" spans="1:9" s="15" customFormat="1" ht="15" x14ac:dyDescent="0.2">
      <c r="A48" s="108" t="s">
        <v>101</v>
      </c>
      <c r="B48" s="109" t="s">
        <v>98</v>
      </c>
      <c r="C48" s="95"/>
      <c r="D48" s="26"/>
      <c r="E48" s="27"/>
      <c r="F48" s="28"/>
      <c r="G48" s="15">
        <v>3910.5</v>
      </c>
      <c r="I48" s="16"/>
    </row>
    <row r="49" spans="1:9" s="22" customFormat="1" ht="30" x14ac:dyDescent="0.2">
      <c r="A49" s="106" t="s">
        <v>102</v>
      </c>
      <c r="B49" s="104" t="s">
        <v>10</v>
      </c>
      <c r="C49" s="95" t="s">
        <v>130</v>
      </c>
      <c r="D49" s="26">
        <v>2439.9899999999998</v>
      </c>
      <c r="E49" s="27">
        <f>D49/G49</f>
        <v>0.62</v>
      </c>
      <c r="F49" s="28">
        <f>E49/12</f>
        <v>0.05</v>
      </c>
      <c r="G49" s="15">
        <v>3910.5</v>
      </c>
      <c r="H49" s="15">
        <v>1.07</v>
      </c>
      <c r="I49" s="16">
        <v>0.03</v>
      </c>
    </row>
    <row r="50" spans="1:9" s="22" customFormat="1" ht="30" customHeight="1" x14ac:dyDescent="0.2">
      <c r="A50" s="106" t="s">
        <v>103</v>
      </c>
      <c r="B50" s="104" t="s">
        <v>10</v>
      </c>
      <c r="C50" s="95" t="s">
        <v>130</v>
      </c>
      <c r="D50" s="26">
        <v>15405.72</v>
      </c>
      <c r="E50" s="27">
        <f>D50/G50</f>
        <v>3.94</v>
      </c>
      <c r="F50" s="28">
        <f>E50/12</f>
        <v>0.33</v>
      </c>
      <c r="G50" s="15">
        <v>3910.5</v>
      </c>
      <c r="H50" s="15">
        <v>1.07</v>
      </c>
      <c r="I50" s="16">
        <v>0.21</v>
      </c>
    </row>
    <row r="51" spans="1:9" s="22" customFormat="1" ht="22.5" customHeight="1" x14ac:dyDescent="0.2">
      <c r="A51" s="106" t="s">
        <v>168</v>
      </c>
      <c r="B51" s="104" t="s">
        <v>46</v>
      </c>
      <c r="C51" s="95" t="s">
        <v>169</v>
      </c>
      <c r="D51" s="26">
        <v>15405.68</v>
      </c>
      <c r="E51" s="27">
        <f>D51/G51</f>
        <v>3.94</v>
      </c>
      <c r="F51" s="28">
        <f>E51/12</f>
        <v>0.33</v>
      </c>
      <c r="G51" s="15">
        <v>3910.5</v>
      </c>
      <c r="H51" s="15"/>
      <c r="I51" s="16"/>
    </row>
    <row r="52" spans="1:9" s="22" customFormat="1" ht="30" x14ac:dyDescent="0.2">
      <c r="A52" s="106" t="s">
        <v>24</v>
      </c>
      <c r="B52" s="104"/>
      <c r="C52" s="95" t="s">
        <v>135</v>
      </c>
      <c r="D52" s="26">
        <f>E52*G52</f>
        <v>10323.719999999999</v>
      </c>
      <c r="E52" s="27">
        <f>F52*12</f>
        <v>2.64</v>
      </c>
      <c r="F52" s="28">
        <v>0.22</v>
      </c>
      <c r="G52" s="15">
        <v>3910.5</v>
      </c>
      <c r="H52" s="15">
        <v>1.07</v>
      </c>
      <c r="I52" s="16">
        <v>0.14000000000000001</v>
      </c>
    </row>
    <row r="53" spans="1:9" s="22" customFormat="1" ht="25.5" x14ac:dyDescent="0.2">
      <c r="A53" s="111" t="s">
        <v>104</v>
      </c>
      <c r="B53" s="93" t="s">
        <v>55</v>
      </c>
      <c r="C53" s="95"/>
      <c r="D53" s="26"/>
      <c r="E53" s="27"/>
      <c r="F53" s="28"/>
      <c r="G53" s="15">
        <v>3910.5</v>
      </c>
      <c r="H53" s="15"/>
      <c r="I53" s="16"/>
    </row>
    <row r="54" spans="1:9" s="22" customFormat="1" ht="30" customHeight="1" x14ac:dyDescent="0.2">
      <c r="A54" s="111" t="s">
        <v>105</v>
      </c>
      <c r="B54" s="93" t="s">
        <v>55</v>
      </c>
      <c r="C54" s="95"/>
      <c r="D54" s="26"/>
      <c r="E54" s="27"/>
      <c r="F54" s="28"/>
      <c r="G54" s="15">
        <v>3910.5</v>
      </c>
      <c r="H54" s="15"/>
      <c r="I54" s="16"/>
    </row>
    <row r="55" spans="1:9" s="22" customFormat="1" ht="15" x14ac:dyDescent="0.2">
      <c r="A55" s="111" t="s">
        <v>106</v>
      </c>
      <c r="B55" s="93" t="s">
        <v>12</v>
      </c>
      <c r="C55" s="95"/>
      <c r="D55" s="26"/>
      <c r="E55" s="27"/>
      <c r="F55" s="28"/>
      <c r="G55" s="15">
        <v>3910.5</v>
      </c>
      <c r="H55" s="15"/>
      <c r="I55" s="16"/>
    </row>
    <row r="56" spans="1:9" s="22" customFormat="1" ht="20.25" customHeight="1" x14ac:dyDescent="0.2">
      <c r="A56" s="111" t="s">
        <v>107</v>
      </c>
      <c r="B56" s="93" t="s">
        <v>55</v>
      </c>
      <c r="C56" s="95"/>
      <c r="D56" s="26"/>
      <c r="E56" s="27"/>
      <c r="F56" s="28"/>
      <c r="G56" s="15">
        <v>3910.5</v>
      </c>
      <c r="H56" s="15"/>
      <c r="I56" s="16"/>
    </row>
    <row r="57" spans="1:9" s="22" customFormat="1" ht="25.5" x14ac:dyDescent="0.2">
      <c r="A57" s="111" t="s">
        <v>108</v>
      </c>
      <c r="B57" s="93" t="s">
        <v>55</v>
      </c>
      <c r="C57" s="95"/>
      <c r="D57" s="26"/>
      <c r="E57" s="27"/>
      <c r="F57" s="28"/>
      <c r="G57" s="15">
        <v>3910.5</v>
      </c>
      <c r="H57" s="15"/>
      <c r="I57" s="16"/>
    </row>
    <row r="58" spans="1:9" s="22" customFormat="1" ht="15" x14ac:dyDescent="0.2">
      <c r="A58" s="111" t="s">
        <v>109</v>
      </c>
      <c r="B58" s="93" t="s">
        <v>55</v>
      </c>
      <c r="C58" s="95"/>
      <c r="D58" s="26"/>
      <c r="E58" s="27"/>
      <c r="F58" s="28"/>
      <c r="G58" s="15">
        <v>3910.5</v>
      </c>
      <c r="H58" s="15"/>
      <c r="I58" s="16"/>
    </row>
    <row r="59" spans="1:9" s="22" customFormat="1" ht="25.5" x14ac:dyDescent="0.2">
      <c r="A59" s="111" t="s">
        <v>110</v>
      </c>
      <c r="B59" s="93" t="s">
        <v>55</v>
      </c>
      <c r="C59" s="95"/>
      <c r="D59" s="26"/>
      <c r="E59" s="27"/>
      <c r="F59" s="28"/>
      <c r="G59" s="15">
        <v>3910.5</v>
      </c>
      <c r="H59" s="15"/>
      <c r="I59" s="16"/>
    </row>
    <row r="60" spans="1:9" s="22" customFormat="1" ht="17.25" customHeight="1" x14ac:dyDescent="0.2">
      <c r="A60" s="111" t="s">
        <v>111</v>
      </c>
      <c r="B60" s="93" t="s">
        <v>55</v>
      </c>
      <c r="C60" s="95"/>
      <c r="D60" s="26"/>
      <c r="E60" s="27"/>
      <c r="F60" s="28"/>
      <c r="G60" s="15">
        <v>3910.5</v>
      </c>
      <c r="H60" s="15"/>
      <c r="I60" s="16"/>
    </row>
    <row r="61" spans="1:9" s="22" customFormat="1" ht="21" customHeight="1" x14ac:dyDescent="0.2">
      <c r="A61" s="111" t="s">
        <v>112</v>
      </c>
      <c r="B61" s="93" t="s">
        <v>55</v>
      </c>
      <c r="C61" s="95"/>
      <c r="D61" s="26"/>
      <c r="E61" s="27"/>
      <c r="F61" s="28"/>
      <c r="G61" s="15">
        <v>3910.5</v>
      </c>
      <c r="H61" s="15"/>
      <c r="I61" s="16"/>
    </row>
    <row r="62" spans="1:9" s="22" customFormat="1" ht="30" customHeight="1" x14ac:dyDescent="0.2">
      <c r="A62" s="106" t="s">
        <v>166</v>
      </c>
      <c r="B62" s="93"/>
      <c r="C62" s="95"/>
      <c r="D62" s="26">
        <v>77400</v>
      </c>
      <c r="E62" s="27">
        <f>D62/G62</f>
        <v>19.79</v>
      </c>
      <c r="F62" s="28">
        <f>E62/12</f>
        <v>1.65</v>
      </c>
      <c r="G62" s="15">
        <v>3910.5</v>
      </c>
      <c r="H62" s="15"/>
      <c r="I62" s="16"/>
    </row>
    <row r="63" spans="1:9" s="15" customFormat="1" ht="15" x14ac:dyDescent="0.2">
      <c r="A63" s="35" t="s">
        <v>25</v>
      </c>
      <c r="B63" s="24" t="s">
        <v>26</v>
      </c>
      <c r="C63" s="95" t="s">
        <v>136</v>
      </c>
      <c r="D63" s="26">
        <f>E63*G63</f>
        <v>3754.08</v>
      </c>
      <c r="E63" s="27">
        <f>F63*12</f>
        <v>0.96</v>
      </c>
      <c r="F63" s="28">
        <v>0.08</v>
      </c>
      <c r="G63" s="15">
        <v>3910.5</v>
      </c>
      <c r="H63" s="15">
        <v>1.07</v>
      </c>
      <c r="I63" s="16">
        <v>0.03</v>
      </c>
    </row>
    <row r="64" spans="1:9" s="15" customFormat="1" ht="15" x14ac:dyDescent="0.2">
      <c r="A64" s="35" t="s">
        <v>27</v>
      </c>
      <c r="B64" s="38" t="s">
        <v>28</v>
      </c>
      <c r="C64" s="37" t="s">
        <v>136</v>
      </c>
      <c r="D64" s="26">
        <f>E64*G64</f>
        <v>2346.3000000000002</v>
      </c>
      <c r="E64" s="27">
        <f>12*F64</f>
        <v>0.6</v>
      </c>
      <c r="F64" s="28">
        <v>0.05</v>
      </c>
      <c r="G64" s="15">
        <v>3910.5</v>
      </c>
      <c r="H64" s="15">
        <v>1.07</v>
      </c>
      <c r="I64" s="16">
        <v>0.02</v>
      </c>
    </row>
    <row r="65" spans="1:10" s="36" customFormat="1" ht="30" x14ac:dyDescent="0.2">
      <c r="A65" s="35" t="s">
        <v>29</v>
      </c>
      <c r="B65" s="24"/>
      <c r="C65" s="37" t="s">
        <v>131</v>
      </c>
      <c r="D65" s="26">
        <v>7070</v>
      </c>
      <c r="E65" s="27">
        <f>D65/G65</f>
        <v>1.81</v>
      </c>
      <c r="F65" s="28">
        <f>E65/12</f>
        <v>0.15</v>
      </c>
      <c r="G65" s="15">
        <v>3910.5</v>
      </c>
      <c r="H65" s="15">
        <v>1.07</v>
      </c>
      <c r="I65" s="16">
        <v>0.03</v>
      </c>
    </row>
    <row r="66" spans="1:10" s="36" customFormat="1" ht="15" x14ac:dyDescent="0.2">
      <c r="A66" s="35" t="s">
        <v>30</v>
      </c>
      <c r="B66" s="24"/>
      <c r="C66" s="25" t="s">
        <v>137</v>
      </c>
      <c r="D66" s="151">
        <f>D67+D68+D69+D70+D71+D72+D73+D74+D75+D77+D78+D80+D81+D79+D76</f>
        <v>18586.53</v>
      </c>
      <c r="E66" s="27">
        <f>D66/G66</f>
        <v>4.75</v>
      </c>
      <c r="F66" s="28">
        <f>E66/12</f>
        <v>0.4</v>
      </c>
      <c r="G66" s="15">
        <v>3910.5</v>
      </c>
      <c r="H66" s="15">
        <v>1.07</v>
      </c>
      <c r="I66" s="16">
        <v>0.52</v>
      </c>
    </row>
    <row r="67" spans="1:10" s="22" customFormat="1" ht="24.75" customHeight="1" x14ac:dyDescent="0.2">
      <c r="A67" s="112" t="s">
        <v>74</v>
      </c>
      <c r="B67" s="107" t="s">
        <v>31</v>
      </c>
      <c r="C67" s="42"/>
      <c r="D67" s="124">
        <v>743.92</v>
      </c>
      <c r="E67" s="43"/>
      <c r="F67" s="44"/>
      <c r="G67" s="15">
        <v>3910.5</v>
      </c>
      <c r="H67" s="15">
        <v>1.07</v>
      </c>
      <c r="I67" s="16">
        <v>0.01</v>
      </c>
      <c r="J67" s="36"/>
    </row>
    <row r="68" spans="1:10" s="22" customFormat="1" ht="18" customHeight="1" x14ac:dyDescent="0.2">
      <c r="A68" s="112" t="s">
        <v>32</v>
      </c>
      <c r="B68" s="107" t="s">
        <v>33</v>
      </c>
      <c r="C68" s="42"/>
      <c r="D68" s="124">
        <v>548.89</v>
      </c>
      <c r="E68" s="43"/>
      <c r="F68" s="44"/>
      <c r="G68" s="15">
        <v>3910.5</v>
      </c>
      <c r="H68" s="15">
        <v>1.07</v>
      </c>
      <c r="I68" s="16">
        <v>0.01</v>
      </c>
      <c r="J68" s="36"/>
    </row>
    <row r="69" spans="1:10" s="22" customFormat="1" ht="15" x14ac:dyDescent="0.2">
      <c r="A69" s="112" t="s">
        <v>70</v>
      </c>
      <c r="B69" s="34" t="s">
        <v>31</v>
      </c>
      <c r="C69" s="42"/>
      <c r="D69" s="124">
        <v>978.07</v>
      </c>
      <c r="E69" s="43"/>
      <c r="F69" s="44"/>
      <c r="G69" s="15">
        <v>3910.5</v>
      </c>
      <c r="H69" s="15"/>
      <c r="I69" s="16"/>
      <c r="J69" s="36"/>
    </row>
    <row r="70" spans="1:10" s="22" customFormat="1" ht="15" x14ac:dyDescent="0.2">
      <c r="A70" s="112" t="s">
        <v>34</v>
      </c>
      <c r="B70" s="107" t="s">
        <v>31</v>
      </c>
      <c r="C70" s="42"/>
      <c r="D70" s="124">
        <v>1046</v>
      </c>
      <c r="E70" s="43"/>
      <c r="F70" s="44"/>
      <c r="G70" s="15">
        <v>3910.5</v>
      </c>
      <c r="H70" s="15">
        <v>1.07</v>
      </c>
      <c r="I70" s="16">
        <v>0.01</v>
      </c>
      <c r="J70" s="36"/>
    </row>
    <row r="71" spans="1:10" s="22" customFormat="1" ht="15" x14ac:dyDescent="0.2">
      <c r="A71" s="112" t="s">
        <v>35</v>
      </c>
      <c r="B71" s="107" t="s">
        <v>31</v>
      </c>
      <c r="C71" s="42"/>
      <c r="D71" s="124">
        <v>4663.38</v>
      </c>
      <c r="E71" s="43"/>
      <c r="F71" s="44"/>
      <c r="G71" s="15">
        <v>3910.5</v>
      </c>
      <c r="H71" s="15">
        <v>1.07</v>
      </c>
      <c r="I71" s="16">
        <v>0.06</v>
      </c>
      <c r="J71" s="36"/>
    </row>
    <row r="72" spans="1:10" s="22" customFormat="1" ht="15" x14ac:dyDescent="0.2">
      <c r="A72" s="112" t="s">
        <v>36</v>
      </c>
      <c r="B72" s="107" t="s">
        <v>31</v>
      </c>
      <c r="C72" s="42"/>
      <c r="D72" s="124">
        <v>1097.78</v>
      </c>
      <c r="E72" s="43"/>
      <c r="F72" s="44"/>
      <c r="G72" s="15">
        <v>3910.5</v>
      </c>
      <c r="H72" s="15">
        <v>1.07</v>
      </c>
      <c r="I72" s="16">
        <v>0.01</v>
      </c>
      <c r="J72" s="36"/>
    </row>
    <row r="73" spans="1:10" s="22" customFormat="1" ht="20.25" customHeight="1" x14ac:dyDescent="0.2">
      <c r="A73" s="112" t="s">
        <v>37</v>
      </c>
      <c r="B73" s="107" t="s">
        <v>31</v>
      </c>
      <c r="C73" s="42"/>
      <c r="D73" s="124">
        <v>522.99</v>
      </c>
      <c r="E73" s="43"/>
      <c r="F73" s="44"/>
      <c r="G73" s="15">
        <v>3910.5</v>
      </c>
      <c r="H73" s="15">
        <v>1.07</v>
      </c>
      <c r="I73" s="16">
        <v>0.01</v>
      </c>
      <c r="J73" s="36"/>
    </row>
    <row r="74" spans="1:10" s="22" customFormat="1" ht="18.75" customHeight="1" x14ac:dyDescent="0.2">
      <c r="A74" s="112" t="s">
        <v>38</v>
      </c>
      <c r="B74" s="107" t="s">
        <v>33</v>
      </c>
      <c r="C74" s="42"/>
      <c r="D74" s="124">
        <v>0</v>
      </c>
      <c r="E74" s="43"/>
      <c r="F74" s="44"/>
      <c r="G74" s="15">
        <v>3910.5</v>
      </c>
      <c r="H74" s="15">
        <v>1.07</v>
      </c>
      <c r="I74" s="16">
        <v>0.03</v>
      </c>
      <c r="J74" s="36"/>
    </row>
    <row r="75" spans="1:10" s="22" customFormat="1" ht="25.5" x14ac:dyDescent="0.2">
      <c r="A75" s="112" t="s">
        <v>39</v>
      </c>
      <c r="B75" s="107" t="s">
        <v>31</v>
      </c>
      <c r="C75" s="43"/>
      <c r="D75" s="125">
        <v>3728.93</v>
      </c>
      <c r="E75" s="43"/>
      <c r="F75" s="44"/>
      <c r="G75" s="15">
        <v>3910.5</v>
      </c>
      <c r="H75" s="15">
        <v>1.07</v>
      </c>
      <c r="I75" s="16">
        <v>0.05</v>
      </c>
      <c r="J75" s="36"/>
    </row>
    <row r="76" spans="1:10" s="22" customFormat="1" ht="15" x14ac:dyDescent="0.2">
      <c r="A76" s="112" t="s">
        <v>167</v>
      </c>
      <c r="B76" s="34" t="s">
        <v>31</v>
      </c>
      <c r="C76" s="43"/>
      <c r="D76" s="125">
        <v>1089.1099999999999</v>
      </c>
      <c r="E76" s="43"/>
      <c r="F76" s="44"/>
      <c r="G76" s="15"/>
      <c r="H76" s="15"/>
      <c r="I76" s="16"/>
      <c r="J76" s="36"/>
    </row>
    <row r="77" spans="1:10" s="22" customFormat="1" ht="25.5" x14ac:dyDescent="0.2">
      <c r="A77" s="112" t="s">
        <v>75</v>
      </c>
      <c r="B77" s="107" t="s">
        <v>31</v>
      </c>
      <c r="C77" s="43"/>
      <c r="D77" s="125">
        <v>4167.46</v>
      </c>
      <c r="E77" s="43"/>
      <c r="F77" s="44"/>
      <c r="G77" s="15">
        <v>3910.5</v>
      </c>
      <c r="H77" s="15">
        <v>1.07</v>
      </c>
      <c r="I77" s="16">
        <v>0.01</v>
      </c>
      <c r="J77" s="36"/>
    </row>
    <row r="78" spans="1:10" s="22" customFormat="1" ht="15" x14ac:dyDescent="0.2">
      <c r="A78" s="113" t="s">
        <v>132</v>
      </c>
      <c r="B78" s="93" t="s">
        <v>46</v>
      </c>
      <c r="C78" s="52"/>
      <c r="D78" s="152">
        <v>0</v>
      </c>
      <c r="E78" s="43"/>
      <c r="F78" s="44"/>
      <c r="G78" s="15">
        <v>3910.5</v>
      </c>
      <c r="H78" s="15">
        <v>1.07</v>
      </c>
      <c r="I78" s="16">
        <v>0</v>
      </c>
      <c r="J78" s="36"/>
    </row>
    <row r="79" spans="1:10" s="22" customFormat="1" ht="15" x14ac:dyDescent="0.2">
      <c r="A79" s="113" t="s">
        <v>133</v>
      </c>
      <c r="B79" s="93" t="s">
        <v>46</v>
      </c>
      <c r="C79" s="52"/>
      <c r="D79" s="152">
        <v>0</v>
      </c>
      <c r="E79" s="43"/>
      <c r="F79" s="44"/>
      <c r="G79" s="15">
        <v>3910.5</v>
      </c>
      <c r="H79" s="15">
        <v>1.07</v>
      </c>
      <c r="I79" s="16">
        <v>0.01</v>
      </c>
      <c r="J79" s="36"/>
    </row>
    <row r="80" spans="1:10" s="22" customFormat="1" ht="25.5" x14ac:dyDescent="0.2">
      <c r="A80" s="112" t="s">
        <v>113</v>
      </c>
      <c r="B80" s="34" t="s">
        <v>46</v>
      </c>
      <c r="C80" s="52"/>
      <c r="D80" s="152">
        <v>0</v>
      </c>
      <c r="E80" s="46"/>
      <c r="F80" s="85"/>
      <c r="G80" s="15">
        <v>3910.5</v>
      </c>
      <c r="H80" s="15"/>
      <c r="I80" s="16"/>
      <c r="J80" s="36"/>
    </row>
    <row r="81" spans="1:10" s="22" customFormat="1" ht="15" x14ac:dyDescent="0.2">
      <c r="A81" s="112" t="s">
        <v>114</v>
      </c>
      <c r="B81" s="93" t="s">
        <v>31</v>
      </c>
      <c r="C81" s="52"/>
      <c r="D81" s="52">
        <v>0</v>
      </c>
      <c r="E81" s="46"/>
      <c r="F81" s="85"/>
      <c r="G81" s="15">
        <v>3910.5</v>
      </c>
      <c r="H81" s="15"/>
      <c r="I81" s="16"/>
      <c r="J81" s="36"/>
    </row>
    <row r="82" spans="1:10" s="36" customFormat="1" ht="30" x14ac:dyDescent="0.2">
      <c r="A82" s="35" t="s">
        <v>40</v>
      </c>
      <c r="B82" s="24"/>
      <c r="C82" s="25" t="s">
        <v>138</v>
      </c>
      <c r="D82" s="151">
        <f>D83+D84+D85+D86+D87+D88+D89+D90+D91</f>
        <v>22187.58</v>
      </c>
      <c r="E82" s="27">
        <f>D82/G82</f>
        <v>5.67</v>
      </c>
      <c r="F82" s="28">
        <f>E82/12</f>
        <v>0.47</v>
      </c>
      <c r="G82" s="15">
        <v>3910.5</v>
      </c>
      <c r="H82" s="15">
        <v>1.07</v>
      </c>
      <c r="I82" s="16">
        <v>0.75</v>
      </c>
    </row>
    <row r="83" spans="1:10" s="22" customFormat="1" ht="21.75" customHeight="1" x14ac:dyDescent="0.2">
      <c r="A83" s="112" t="s">
        <v>41</v>
      </c>
      <c r="B83" s="107" t="s">
        <v>42</v>
      </c>
      <c r="C83" s="99"/>
      <c r="D83" s="124">
        <v>3137.99</v>
      </c>
      <c r="E83" s="43"/>
      <c r="F83" s="44"/>
      <c r="G83" s="15">
        <v>3910.5</v>
      </c>
      <c r="H83" s="15">
        <v>1.07</v>
      </c>
      <c r="I83" s="16">
        <v>0.04</v>
      </c>
      <c r="J83" s="36"/>
    </row>
    <row r="84" spans="1:10" s="22" customFormat="1" ht="25.5" x14ac:dyDescent="0.2">
      <c r="A84" s="112" t="s">
        <v>43</v>
      </c>
      <c r="B84" s="107" t="s">
        <v>44</v>
      </c>
      <c r="C84" s="99"/>
      <c r="D84" s="124">
        <v>2092.02</v>
      </c>
      <c r="E84" s="43"/>
      <c r="F84" s="44"/>
      <c r="G84" s="15">
        <v>3910.5</v>
      </c>
      <c r="H84" s="15">
        <v>1.07</v>
      </c>
      <c r="I84" s="16">
        <v>0.03</v>
      </c>
      <c r="J84" s="36"/>
    </row>
    <row r="85" spans="1:10" s="22" customFormat="1" ht="18.75" customHeight="1" x14ac:dyDescent="0.2">
      <c r="A85" s="112" t="s">
        <v>45</v>
      </c>
      <c r="B85" s="107" t="s">
        <v>46</v>
      </c>
      <c r="C85" s="99"/>
      <c r="D85" s="124">
        <v>2195.4899999999998</v>
      </c>
      <c r="E85" s="43"/>
      <c r="F85" s="44"/>
      <c r="G85" s="15">
        <v>3910.5</v>
      </c>
      <c r="H85" s="15">
        <v>1.07</v>
      </c>
      <c r="I85" s="16">
        <v>0.03</v>
      </c>
      <c r="J85" s="36"/>
    </row>
    <row r="86" spans="1:10" s="22" customFormat="1" ht="25.5" x14ac:dyDescent="0.2">
      <c r="A86" s="112" t="s">
        <v>47</v>
      </c>
      <c r="B86" s="107" t="s">
        <v>48</v>
      </c>
      <c r="C86" s="99"/>
      <c r="D86" s="124">
        <v>0</v>
      </c>
      <c r="E86" s="43"/>
      <c r="F86" s="44"/>
      <c r="G86" s="15">
        <v>3910.5</v>
      </c>
      <c r="H86" s="15">
        <v>1.07</v>
      </c>
      <c r="I86" s="16">
        <v>0.03</v>
      </c>
      <c r="J86" s="36"/>
    </row>
    <row r="87" spans="1:10" s="22" customFormat="1" ht="21" customHeight="1" x14ac:dyDescent="0.2">
      <c r="A87" s="112" t="s">
        <v>49</v>
      </c>
      <c r="B87" s="107" t="s">
        <v>10</v>
      </c>
      <c r="C87" s="41"/>
      <c r="D87" s="125">
        <v>7440.48</v>
      </c>
      <c r="E87" s="43"/>
      <c r="F87" s="44"/>
      <c r="G87" s="15">
        <v>3910.5</v>
      </c>
      <c r="H87" s="15">
        <v>1.07</v>
      </c>
      <c r="I87" s="16">
        <v>0.11</v>
      </c>
      <c r="J87" s="36"/>
    </row>
    <row r="88" spans="1:10" s="22" customFormat="1" ht="32.25" customHeight="1" x14ac:dyDescent="0.2">
      <c r="A88" s="112" t="s">
        <v>115</v>
      </c>
      <c r="B88" s="34" t="s">
        <v>31</v>
      </c>
      <c r="C88" s="45"/>
      <c r="D88" s="153">
        <v>7321.6</v>
      </c>
      <c r="E88" s="46"/>
      <c r="F88" s="85"/>
      <c r="G88" s="15">
        <v>3910.5</v>
      </c>
      <c r="H88" s="15"/>
      <c r="I88" s="16"/>
      <c r="J88" s="36"/>
    </row>
    <row r="89" spans="1:10" s="22" customFormat="1" ht="27.75" customHeight="1" x14ac:dyDescent="0.2">
      <c r="A89" s="112" t="s">
        <v>113</v>
      </c>
      <c r="B89" s="34" t="s">
        <v>116</v>
      </c>
      <c r="C89" s="45"/>
      <c r="D89" s="153">
        <v>0</v>
      </c>
      <c r="E89" s="46"/>
      <c r="F89" s="85"/>
      <c r="G89" s="15">
        <v>3910.5</v>
      </c>
      <c r="H89" s="15"/>
      <c r="I89" s="16"/>
      <c r="J89" s="36"/>
    </row>
    <row r="90" spans="1:10" s="22" customFormat="1" ht="21" customHeight="1" x14ac:dyDescent="0.2">
      <c r="A90" s="111" t="s">
        <v>117</v>
      </c>
      <c r="B90" s="34" t="s">
        <v>46</v>
      </c>
      <c r="C90" s="45"/>
      <c r="D90" s="153">
        <v>0</v>
      </c>
      <c r="E90" s="46"/>
      <c r="F90" s="85"/>
      <c r="G90" s="15">
        <v>3910.5</v>
      </c>
      <c r="H90" s="15"/>
      <c r="I90" s="16"/>
      <c r="J90" s="36"/>
    </row>
    <row r="91" spans="1:10" s="22" customFormat="1" ht="21" customHeight="1" x14ac:dyDescent="0.2">
      <c r="A91" s="112" t="s">
        <v>118</v>
      </c>
      <c r="B91" s="34" t="s">
        <v>31</v>
      </c>
      <c r="C91" s="45"/>
      <c r="D91" s="153">
        <v>0</v>
      </c>
      <c r="E91" s="46"/>
      <c r="F91" s="85"/>
      <c r="G91" s="15">
        <v>3910.5</v>
      </c>
      <c r="H91" s="15"/>
      <c r="I91" s="16"/>
      <c r="J91" s="36"/>
    </row>
    <row r="92" spans="1:10" s="22" customFormat="1" ht="30" x14ac:dyDescent="0.2">
      <c r="A92" s="35" t="s">
        <v>50</v>
      </c>
      <c r="B92" s="86"/>
      <c r="C92" s="116" t="s">
        <v>139</v>
      </c>
      <c r="D92" s="27">
        <v>0</v>
      </c>
      <c r="E92" s="27">
        <f>D92/G92</f>
        <v>0</v>
      </c>
      <c r="F92" s="28">
        <f>E92/12</f>
        <v>0</v>
      </c>
      <c r="G92" s="15">
        <v>3910.5</v>
      </c>
      <c r="H92" s="15">
        <v>1.07</v>
      </c>
      <c r="I92" s="16">
        <v>0.06</v>
      </c>
      <c r="J92" s="36"/>
    </row>
    <row r="93" spans="1:10" s="22" customFormat="1" ht="17.25" customHeight="1" x14ac:dyDescent="0.2">
      <c r="A93" s="112" t="s">
        <v>119</v>
      </c>
      <c r="B93" s="107" t="s">
        <v>31</v>
      </c>
      <c r="C93" s="45"/>
      <c r="D93" s="30">
        <v>0</v>
      </c>
      <c r="E93" s="27"/>
      <c r="F93" s="28"/>
      <c r="G93" s="15">
        <v>3910.5</v>
      </c>
      <c r="H93" s="15"/>
      <c r="I93" s="16"/>
      <c r="J93" s="36"/>
    </row>
    <row r="94" spans="1:10" s="22" customFormat="1" ht="18.75" customHeight="1" x14ac:dyDescent="0.2">
      <c r="A94" s="111" t="s">
        <v>120</v>
      </c>
      <c r="B94" s="34" t="s">
        <v>46</v>
      </c>
      <c r="C94" s="45"/>
      <c r="D94" s="30">
        <v>0</v>
      </c>
      <c r="E94" s="27"/>
      <c r="F94" s="28"/>
      <c r="G94" s="15">
        <v>3910.5</v>
      </c>
      <c r="H94" s="15"/>
      <c r="I94" s="16"/>
      <c r="J94" s="36"/>
    </row>
    <row r="95" spans="1:10" s="22" customFormat="1" ht="15" x14ac:dyDescent="0.2">
      <c r="A95" s="112" t="s">
        <v>121</v>
      </c>
      <c r="B95" s="34" t="s">
        <v>116</v>
      </c>
      <c r="C95" s="45"/>
      <c r="D95" s="30">
        <v>0</v>
      </c>
      <c r="E95" s="27"/>
      <c r="F95" s="28"/>
      <c r="G95" s="15">
        <v>3910.5</v>
      </c>
      <c r="H95" s="15"/>
      <c r="I95" s="16"/>
      <c r="J95" s="36"/>
    </row>
    <row r="96" spans="1:10" s="22" customFormat="1" ht="33.75" customHeight="1" x14ac:dyDescent="0.2">
      <c r="A96" s="112" t="s">
        <v>122</v>
      </c>
      <c r="B96" s="34" t="s">
        <v>46</v>
      </c>
      <c r="C96" s="45"/>
      <c r="D96" s="30">
        <v>0</v>
      </c>
      <c r="E96" s="27"/>
      <c r="F96" s="28"/>
      <c r="G96" s="15">
        <v>3910.5</v>
      </c>
      <c r="H96" s="15"/>
      <c r="I96" s="16"/>
      <c r="J96" s="36"/>
    </row>
    <row r="97" spans="1:10" s="22" customFormat="1" ht="24.75" customHeight="1" x14ac:dyDescent="0.2">
      <c r="A97" s="106" t="s">
        <v>123</v>
      </c>
      <c r="B97" s="107"/>
      <c r="C97" s="116" t="s">
        <v>140</v>
      </c>
      <c r="D97" s="151">
        <f>D99+D100+D101+D102+D103</f>
        <v>20262.52</v>
      </c>
      <c r="E97" s="27">
        <f>D97/G97</f>
        <v>5.18</v>
      </c>
      <c r="F97" s="28">
        <f>E97/12</f>
        <v>0.43</v>
      </c>
      <c r="G97" s="15">
        <v>3910.5</v>
      </c>
      <c r="H97" s="15">
        <v>1.07</v>
      </c>
      <c r="I97" s="16">
        <v>0.21</v>
      </c>
      <c r="J97" s="36"/>
    </row>
    <row r="98" spans="1:10" s="22" customFormat="1" ht="21" customHeight="1" x14ac:dyDescent="0.2">
      <c r="A98" s="112" t="s">
        <v>51</v>
      </c>
      <c r="B98" s="107" t="s">
        <v>10</v>
      </c>
      <c r="C98" s="99"/>
      <c r="D98" s="124">
        <f t="shared" ref="D98:D103" si="0">E98*G98</f>
        <v>0</v>
      </c>
      <c r="E98" s="43"/>
      <c r="F98" s="44"/>
      <c r="G98" s="15">
        <v>3910.5</v>
      </c>
      <c r="H98" s="15">
        <v>1.07</v>
      </c>
      <c r="I98" s="16">
        <v>0</v>
      </c>
      <c r="J98" s="36"/>
    </row>
    <row r="99" spans="1:10" s="22" customFormat="1" ht="48" customHeight="1" x14ac:dyDescent="0.2">
      <c r="A99" s="112" t="s">
        <v>124</v>
      </c>
      <c r="B99" s="107" t="s">
        <v>31</v>
      </c>
      <c r="C99" s="99"/>
      <c r="D99" s="124">
        <v>14335.96</v>
      </c>
      <c r="E99" s="43"/>
      <c r="F99" s="44"/>
      <c r="G99" s="15">
        <v>3910.5</v>
      </c>
      <c r="H99" s="15">
        <v>1.07</v>
      </c>
      <c r="I99" s="16">
        <v>0.2</v>
      </c>
      <c r="J99" s="36"/>
    </row>
    <row r="100" spans="1:10" s="22" customFormat="1" ht="38.25" x14ac:dyDescent="0.2">
      <c r="A100" s="112" t="s">
        <v>125</v>
      </c>
      <c r="B100" s="107" t="s">
        <v>31</v>
      </c>
      <c r="C100" s="99"/>
      <c r="D100" s="124">
        <v>1093.4000000000001</v>
      </c>
      <c r="E100" s="43"/>
      <c r="F100" s="44"/>
      <c r="G100" s="15">
        <v>3910.5</v>
      </c>
      <c r="H100" s="15">
        <v>1.07</v>
      </c>
      <c r="I100" s="16">
        <v>0.01</v>
      </c>
      <c r="J100" s="36"/>
    </row>
    <row r="101" spans="1:10" s="22" customFormat="1" ht="27.75" customHeight="1" x14ac:dyDescent="0.2">
      <c r="A101" s="112" t="s">
        <v>53</v>
      </c>
      <c r="B101" s="107" t="s">
        <v>18</v>
      </c>
      <c r="C101" s="99"/>
      <c r="D101" s="124">
        <f t="shared" si="0"/>
        <v>0</v>
      </c>
      <c r="E101" s="43"/>
      <c r="F101" s="44"/>
      <c r="G101" s="15">
        <v>3910.5</v>
      </c>
      <c r="H101" s="15">
        <v>1.07</v>
      </c>
      <c r="I101" s="16">
        <v>0</v>
      </c>
      <c r="J101" s="36"/>
    </row>
    <row r="102" spans="1:10" s="22" customFormat="1" ht="21" customHeight="1" x14ac:dyDescent="0.2">
      <c r="A102" s="112" t="s">
        <v>52</v>
      </c>
      <c r="B102" s="34" t="s">
        <v>54</v>
      </c>
      <c r="C102" s="99"/>
      <c r="D102" s="124">
        <v>4833.16</v>
      </c>
      <c r="E102" s="43"/>
      <c r="F102" s="44"/>
      <c r="G102" s="15">
        <v>3910.5</v>
      </c>
      <c r="H102" s="15">
        <v>1.07</v>
      </c>
      <c r="I102" s="16">
        <v>0</v>
      </c>
      <c r="J102" s="36"/>
    </row>
    <row r="103" spans="1:10" s="22" customFormat="1" ht="57" customHeight="1" x14ac:dyDescent="0.2">
      <c r="A103" s="112" t="s">
        <v>126</v>
      </c>
      <c r="B103" s="34" t="s">
        <v>55</v>
      </c>
      <c r="C103" s="99"/>
      <c r="D103" s="124">
        <f t="shared" si="0"/>
        <v>0</v>
      </c>
      <c r="E103" s="43"/>
      <c r="F103" s="44"/>
      <c r="G103" s="15">
        <v>3910.5</v>
      </c>
      <c r="H103" s="15">
        <v>1.07</v>
      </c>
      <c r="I103" s="16">
        <v>0</v>
      </c>
      <c r="J103" s="36"/>
    </row>
    <row r="104" spans="1:10" s="15" customFormat="1" ht="30" x14ac:dyDescent="0.2">
      <c r="A104" s="35" t="s">
        <v>56</v>
      </c>
      <c r="B104" s="24"/>
      <c r="C104" s="25" t="s">
        <v>141</v>
      </c>
      <c r="D104" s="151">
        <f>D105+D106</f>
        <v>39900</v>
      </c>
      <c r="E104" s="27">
        <f>D104/G104</f>
        <v>10.199999999999999</v>
      </c>
      <c r="F104" s="28">
        <f>E104/12</f>
        <v>0.85</v>
      </c>
      <c r="G104" s="15">
        <v>3910.5</v>
      </c>
      <c r="H104" s="15">
        <v>1.07</v>
      </c>
      <c r="I104" s="16">
        <v>0.03</v>
      </c>
      <c r="J104" s="36"/>
    </row>
    <row r="105" spans="1:10" s="22" customFormat="1" ht="44.25" customHeight="1" x14ac:dyDescent="0.2">
      <c r="A105" s="111" t="s">
        <v>127</v>
      </c>
      <c r="B105" s="34" t="s">
        <v>33</v>
      </c>
      <c r="C105" s="99"/>
      <c r="D105" s="124">
        <v>23400</v>
      </c>
      <c r="E105" s="43"/>
      <c r="F105" s="44"/>
      <c r="G105" s="15">
        <v>3910.5</v>
      </c>
      <c r="H105" s="15">
        <v>1.07</v>
      </c>
      <c r="I105" s="16">
        <v>0.03</v>
      </c>
      <c r="J105" s="36"/>
    </row>
    <row r="106" spans="1:10" s="22" customFormat="1" ht="29.25" customHeight="1" x14ac:dyDescent="0.2">
      <c r="A106" s="111" t="s">
        <v>145</v>
      </c>
      <c r="B106" s="34" t="s">
        <v>55</v>
      </c>
      <c r="C106" s="100"/>
      <c r="D106" s="124">
        <v>16500</v>
      </c>
      <c r="E106" s="46"/>
      <c r="F106" s="85"/>
      <c r="G106" s="15">
        <v>3910.5</v>
      </c>
      <c r="H106" s="15"/>
      <c r="I106" s="16"/>
      <c r="J106" s="36"/>
    </row>
    <row r="107" spans="1:10" s="22" customFormat="1" ht="18.75" customHeight="1" x14ac:dyDescent="0.2">
      <c r="A107" s="35" t="s">
        <v>57</v>
      </c>
      <c r="B107" s="40"/>
      <c r="C107" s="98" t="s">
        <v>142</v>
      </c>
      <c r="D107" s="151">
        <f>D108</f>
        <v>1311.87</v>
      </c>
      <c r="E107" s="27">
        <f>D107/G107</f>
        <v>0.34</v>
      </c>
      <c r="F107" s="28">
        <f>E107/12</f>
        <v>0.03</v>
      </c>
      <c r="G107" s="15">
        <v>3910.5</v>
      </c>
      <c r="H107" s="15"/>
      <c r="I107" s="16"/>
      <c r="J107" s="36"/>
    </row>
    <row r="108" spans="1:10" s="22" customFormat="1" ht="15" x14ac:dyDescent="0.2">
      <c r="A108" s="39" t="s">
        <v>58</v>
      </c>
      <c r="B108" s="47" t="s">
        <v>31</v>
      </c>
      <c r="C108" s="100"/>
      <c r="D108" s="124">
        <v>1311.87</v>
      </c>
      <c r="E108" s="46"/>
      <c r="F108" s="85"/>
      <c r="G108" s="15">
        <v>3910.5</v>
      </c>
      <c r="H108" s="15"/>
      <c r="I108" s="16"/>
      <c r="J108" s="36"/>
    </row>
    <row r="109" spans="1:10" s="15" customFormat="1" ht="15" x14ac:dyDescent="0.2">
      <c r="A109" s="35" t="s">
        <v>59</v>
      </c>
      <c r="B109" s="24"/>
      <c r="C109" s="25" t="s">
        <v>136</v>
      </c>
      <c r="D109" s="151">
        <f>D110+D111+D112+D113</f>
        <v>8747.07</v>
      </c>
      <c r="E109" s="27">
        <f>D109/G109</f>
        <v>2.2400000000000002</v>
      </c>
      <c r="F109" s="28">
        <f>E109/12</f>
        <v>0.19</v>
      </c>
      <c r="G109" s="15">
        <v>3910.5</v>
      </c>
      <c r="H109" s="15">
        <v>1.07</v>
      </c>
      <c r="I109" s="16">
        <v>0.47</v>
      </c>
      <c r="J109" s="36"/>
    </row>
    <row r="110" spans="1:10" s="22" customFormat="1" ht="15" x14ac:dyDescent="0.2">
      <c r="A110" s="39" t="s">
        <v>72</v>
      </c>
      <c r="B110" s="40" t="s">
        <v>42</v>
      </c>
      <c r="C110" s="99"/>
      <c r="D110" s="124">
        <v>5831.28</v>
      </c>
      <c r="E110" s="43"/>
      <c r="F110" s="44"/>
      <c r="G110" s="15">
        <v>3910.5</v>
      </c>
      <c r="H110" s="15">
        <v>1.07</v>
      </c>
      <c r="I110" s="16">
        <v>0.09</v>
      </c>
      <c r="J110" s="36"/>
    </row>
    <row r="111" spans="1:10" s="22" customFormat="1" ht="15" x14ac:dyDescent="0.2">
      <c r="A111" s="39" t="s">
        <v>60</v>
      </c>
      <c r="B111" s="47" t="s">
        <v>42</v>
      </c>
      <c r="C111" s="99"/>
      <c r="D111" s="124">
        <v>0</v>
      </c>
      <c r="E111" s="43"/>
      <c r="F111" s="44"/>
      <c r="G111" s="15">
        <v>3910.5</v>
      </c>
      <c r="H111" s="15"/>
      <c r="I111" s="16"/>
      <c r="J111" s="36"/>
    </row>
    <row r="112" spans="1:10" s="22" customFormat="1" ht="15" x14ac:dyDescent="0.2">
      <c r="A112" s="39" t="s">
        <v>61</v>
      </c>
      <c r="B112" s="47" t="s">
        <v>69</v>
      </c>
      <c r="C112" s="99"/>
      <c r="D112" s="124">
        <v>2915.79</v>
      </c>
      <c r="E112" s="43"/>
      <c r="F112" s="44"/>
      <c r="G112" s="15">
        <v>3910.5</v>
      </c>
      <c r="H112" s="15">
        <v>1.07</v>
      </c>
      <c r="I112" s="16">
        <v>0.04</v>
      </c>
      <c r="J112" s="36"/>
    </row>
    <row r="113" spans="1:12" s="22" customFormat="1" ht="25.5" customHeight="1" thickBot="1" x14ac:dyDescent="0.25">
      <c r="A113" s="83" t="s">
        <v>62</v>
      </c>
      <c r="B113" s="84" t="s">
        <v>42</v>
      </c>
      <c r="C113" s="101"/>
      <c r="D113" s="124">
        <v>0</v>
      </c>
      <c r="E113" s="48"/>
      <c r="F113" s="49"/>
      <c r="G113" s="15">
        <v>3910.5</v>
      </c>
      <c r="H113" s="15"/>
      <c r="I113" s="16"/>
      <c r="J113" s="36"/>
    </row>
    <row r="114" spans="1:12" s="15" customFormat="1" ht="162" thickBot="1" x14ac:dyDescent="0.25">
      <c r="A114" s="114" t="s">
        <v>170</v>
      </c>
      <c r="B114" s="104" t="s">
        <v>18</v>
      </c>
      <c r="C114" s="81"/>
      <c r="D114" s="151">
        <v>50000</v>
      </c>
      <c r="E114" s="81">
        <f>D114/G114</f>
        <v>12.79</v>
      </c>
      <c r="F114" s="82">
        <f>E114/12</f>
        <v>1.07</v>
      </c>
      <c r="G114" s="15">
        <v>3910.5</v>
      </c>
      <c r="H114" s="15">
        <v>1.07</v>
      </c>
      <c r="I114" s="16">
        <v>1.33</v>
      </c>
    </row>
    <row r="115" spans="1:12" s="15" customFormat="1" ht="19.5" thickBot="1" x14ac:dyDescent="0.25">
      <c r="A115" s="144" t="s">
        <v>172</v>
      </c>
      <c r="B115" s="104" t="s">
        <v>10</v>
      </c>
      <c r="C115" s="81"/>
      <c r="D115" s="151">
        <f>3409.54+21428.15</f>
        <v>24837.69</v>
      </c>
      <c r="E115" s="81">
        <f>D115/G115</f>
        <v>6.35</v>
      </c>
      <c r="F115" s="82">
        <f>E115/12</f>
        <v>0.53</v>
      </c>
      <c r="G115" s="15">
        <v>3910.5</v>
      </c>
      <c r="I115" s="16"/>
    </row>
    <row r="116" spans="1:12" s="15" customFormat="1" ht="19.5" thickBot="1" x14ac:dyDescent="0.25">
      <c r="A116" s="144" t="s">
        <v>173</v>
      </c>
      <c r="B116" s="104" t="s">
        <v>10</v>
      </c>
      <c r="C116" s="81"/>
      <c r="D116" s="151">
        <f>(3409.54+4706.41+7739.39)</f>
        <v>15855.34</v>
      </c>
      <c r="E116" s="81">
        <f t="shared" ref="E116:E118" si="1">D116/G116</f>
        <v>4.05</v>
      </c>
      <c r="F116" s="82">
        <f t="shared" ref="F116:F118" si="2">E116/12</f>
        <v>0.34</v>
      </c>
      <c r="G116" s="15">
        <v>3910.5</v>
      </c>
      <c r="I116" s="16"/>
    </row>
    <row r="117" spans="1:12" s="15" customFormat="1" ht="19.5" thickBot="1" x14ac:dyDescent="0.25">
      <c r="A117" s="144" t="s">
        <v>174</v>
      </c>
      <c r="B117" s="104" t="s">
        <v>10</v>
      </c>
      <c r="C117" s="81"/>
      <c r="D117" s="151">
        <v>31073.15</v>
      </c>
      <c r="E117" s="81">
        <f t="shared" si="1"/>
        <v>7.95</v>
      </c>
      <c r="F117" s="82">
        <f t="shared" si="2"/>
        <v>0.66</v>
      </c>
      <c r="G117" s="15">
        <v>3910.5</v>
      </c>
      <c r="I117" s="16"/>
    </row>
    <row r="118" spans="1:12" s="15" customFormat="1" ht="19.5" thickBot="1" x14ac:dyDescent="0.25">
      <c r="A118" s="144" t="s">
        <v>175</v>
      </c>
      <c r="B118" s="104" t="s">
        <v>10</v>
      </c>
      <c r="C118" s="81"/>
      <c r="D118" s="151">
        <v>28687.91</v>
      </c>
      <c r="E118" s="81">
        <f t="shared" si="1"/>
        <v>7.34</v>
      </c>
      <c r="F118" s="82">
        <f t="shared" si="2"/>
        <v>0.61</v>
      </c>
      <c r="G118" s="15">
        <v>3910.5</v>
      </c>
      <c r="I118" s="16"/>
    </row>
    <row r="119" spans="1:12" s="53" customFormat="1" ht="27" customHeight="1" thickBot="1" x14ac:dyDescent="0.25">
      <c r="A119" s="142" t="s">
        <v>63</v>
      </c>
      <c r="B119" s="143" t="s">
        <v>15</v>
      </c>
      <c r="C119" s="115"/>
      <c r="D119" s="151">
        <f>E119*G119</f>
        <v>96667.56</v>
      </c>
      <c r="E119" s="81">
        <f>F119*12</f>
        <v>24.72</v>
      </c>
      <c r="F119" s="82">
        <v>2.06</v>
      </c>
      <c r="G119" s="15">
        <v>3910.5</v>
      </c>
      <c r="I119" s="54"/>
    </row>
    <row r="120" spans="1:12" s="57" customFormat="1" ht="20.25" thickBot="1" x14ac:dyDescent="0.45">
      <c r="A120" s="55" t="s">
        <v>64</v>
      </c>
      <c r="B120" s="56"/>
      <c r="C120" s="102"/>
      <c r="D120" s="145">
        <f>D114+D109+D107+D104+D97+D92+D82+D66+D65+D64+D63+D52+D50+D49+D42+D41+D30+D16+D119+D43+D118+D117+D116+D115+D62+D51</f>
        <v>1303276.47</v>
      </c>
      <c r="E120" s="145">
        <f>E114+E109+E107+E104+E97+E92+E82+E66+E65+E64+E63+E52+E50+E49+E42+E41+E30+E16+E119+E43+E118+E117+E116+E115+E62+E51</f>
        <v>333.27</v>
      </c>
      <c r="F120" s="145">
        <f>F114+F109+F107+F104+F97+F92+F82+F66+F65+F64+F63+F52+F50+F49+F42+F41+F30+F16+F119+F43+F118+F117+F116+F115+F62+F51</f>
        <v>27.78</v>
      </c>
      <c r="G120" s="15">
        <v>3910.5</v>
      </c>
      <c r="I120" s="58"/>
    </row>
    <row r="121" spans="1:12" s="65" customFormat="1" ht="20.25" customHeight="1" thickBot="1" x14ac:dyDescent="0.45">
      <c r="A121" s="61"/>
      <c r="B121" s="62"/>
      <c r="C121" s="63"/>
      <c r="D121" s="64"/>
      <c r="E121" s="64"/>
      <c r="F121" s="64"/>
      <c r="G121" s="15">
        <v>3910.5</v>
      </c>
      <c r="I121" s="66"/>
    </row>
    <row r="122" spans="1:12" s="122" customFormat="1" ht="38.25" thickBot="1" x14ac:dyDescent="0.25">
      <c r="A122" s="117" t="s">
        <v>146</v>
      </c>
      <c r="B122" s="118"/>
      <c r="C122" s="119"/>
      <c r="D122" s="120">
        <f>SUM(D123:D137)</f>
        <v>1652741.78</v>
      </c>
      <c r="E122" s="120">
        <f t="shared" ref="E122:F122" si="3">SUM(E123:E137)</f>
        <v>422.63</v>
      </c>
      <c r="F122" s="121">
        <f t="shared" si="3"/>
        <v>35.22</v>
      </c>
      <c r="G122" s="122">
        <v>3910.5</v>
      </c>
      <c r="H122" s="123"/>
    </row>
    <row r="123" spans="1:12" s="65" customFormat="1" ht="18.75" x14ac:dyDescent="0.4">
      <c r="A123" s="130" t="s">
        <v>148</v>
      </c>
      <c r="B123" s="131"/>
      <c r="C123" s="132"/>
      <c r="D123" s="133">
        <v>112004.34</v>
      </c>
      <c r="E123" s="134">
        <f>D123/G123</f>
        <v>28.64</v>
      </c>
      <c r="F123" s="135">
        <f>E123/12</f>
        <v>2.39</v>
      </c>
      <c r="G123" s="15">
        <v>3910.5</v>
      </c>
      <c r="I123" s="66"/>
      <c r="L123" s="89"/>
    </row>
    <row r="124" spans="1:12" s="65" customFormat="1" ht="18.75" x14ac:dyDescent="0.4">
      <c r="A124" s="136" t="s">
        <v>149</v>
      </c>
      <c r="B124" s="50"/>
      <c r="C124" s="51"/>
      <c r="D124" s="124">
        <v>22678.01</v>
      </c>
      <c r="E124" s="125">
        <f t="shared" ref="E124:E132" si="4">D124/G124</f>
        <v>5.8</v>
      </c>
      <c r="F124" s="126">
        <f t="shared" ref="F124:F132" si="5">E124/12</f>
        <v>0.48</v>
      </c>
      <c r="G124" s="15">
        <v>3910.5</v>
      </c>
      <c r="I124" s="66"/>
      <c r="L124" s="89"/>
    </row>
    <row r="125" spans="1:12" s="91" customFormat="1" ht="18.75" x14ac:dyDescent="0.4">
      <c r="A125" s="111" t="s">
        <v>150</v>
      </c>
      <c r="B125" s="93"/>
      <c r="C125" s="52"/>
      <c r="D125" s="124">
        <v>17711.14</v>
      </c>
      <c r="E125" s="125">
        <f t="shared" si="4"/>
        <v>4.53</v>
      </c>
      <c r="F125" s="126">
        <f t="shared" si="5"/>
        <v>0.38</v>
      </c>
      <c r="G125" s="15">
        <v>3910.5</v>
      </c>
      <c r="I125" s="92"/>
    </row>
    <row r="126" spans="1:12" s="91" customFormat="1" ht="18.75" x14ac:dyDescent="0.4">
      <c r="A126" s="111" t="s">
        <v>151</v>
      </c>
      <c r="B126" s="93"/>
      <c r="C126" s="52"/>
      <c r="D126" s="124">
        <v>238240.55</v>
      </c>
      <c r="E126" s="125">
        <f t="shared" si="4"/>
        <v>60.92</v>
      </c>
      <c r="F126" s="126">
        <f t="shared" si="5"/>
        <v>5.08</v>
      </c>
      <c r="G126" s="15">
        <v>3910.5</v>
      </c>
      <c r="I126" s="92"/>
    </row>
    <row r="127" spans="1:12" s="91" customFormat="1" ht="18.75" x14ac:dyDescent="0.4">
      <c r="A127" s="111" t="s">
        <v>152</v>
      </c>
      <c r="B127" s="93"/>
      <c r="C127" s="52"/>
      <c r="D127" s="124">
        <v>197221.69</v>
      </c>
      <c r="E127" s="125">
        <f t="shared" si="4"/>
        <v>50.43</v>
      </c>
      <c r="F127" s="126">
        <f t="shared" si="5"/>
        <v>4.2</v>
      </c>
      <c r="G127" s="15">
        <v>3910.5</v>
      </c>
      <c r="I127" s="92"/>
    </row>
    <row r="128" spans="1:12" s="91" customFormat="1" ht="18.75" x14ac:dyDescent="0.4">
      <c r="A128" s="111" t="s">
        <v>153</v>
      </c>
      <c r="B128" s="93"/>
      <c r="C128" s="52"/>
      <c r="D128" s="124">
        <v>24428.7</v>
      </c>
      <c r="E128" s="125">
        <f t="shared" si="4"/>
        <v>6.25</v>
      </c>
      <c r="F128" s="126">
        <f t="shared" si="5"/>
        <v>0.52</v>
      </c>
      <c r="G128" s="15">
        <v>3910.5</v>
      </c>
      <c r="I128" s="92"/>
    </row>
    <row r="129" spans="1:9" s="91" customFormat="1" ht="18.75" x14ac:dyDescent="0.4">
      <c r="A129" s="111" t="s">
        <v>154</v>
      </c>
      <c r="B129" s="93"/>
      <c r="C129" s="52"/>
      <c r="D129" s="124">
        <v>139982.13</v>
      </c>
      <c r="E129" s="125">
        <f t="shared" si="4"/>
        <v>35.799999999999997</v>
      </c>
      <c r="F129" s="126">
        <f t="shared" si="5"/>
        <v>2.98</v>
      </c>
      <c r="G129" s="15">
        <v>3910.5</v>
      </c>
      <c r="I129" s="92"/>
    </row>
    <row r="130" spans="1:9" s="91" customFormat="1" ht="18.75" x14ac:dyDescent="0.4">
      <c r="A130" s="111" t="s">
        <v>155</v>
      </c>
      <c r="B130" s="93"/>
      <c r="C130" s="52"/>
      <c r="D130" s="124">
        <v>19574.61</v>
      </c>
      <c r="E130" s="125">
        <f t="shared" si="4"/>
        <v>5.01</v>
      </c>
      <c r="F130" s="126">
        <f t="shared" si="5"/>
        <v>0.42</v>
      </c>
      <c r="G130" s="15">
        <v>3910.5</v>
      </c>
      <c r="I130" s="92"/>
    </row>
    <row r="131" spans="1:9" s="91" customFormat="1" ht="18.75" x14ac:dyDescent="0.4">
      <c r="A131" s="111" t="s">
        <v>156</v>
      </c>
      <c r="B131" s="93"/>
      <c r="C131" s="52"/>
      <c r="D131" s="124">
        <v>7913.12</v>
      </c>
      <c r="E131" s="125">
        <f t="shared" si="4"/>
        <v>2.02</v>
      </c>
      <c r="F131" s="126">
        <f t="shared" si="5"/>
        <v>0.17</v>
      </c>
      <c r="G131" s="15">
        <v>3910.5</v>
      </c>
      <c r="I131" s="92"/>
    </row>
    <row r="132" spans="1:9" s="91" customFormat="1" ht="18.75" x14ac:dyDescent="0.4">
      <c r="A132" s="111" t="s">
        <v>157</v>
      </c>
      <c r="B132" s="93"/>
      <c r="C132" s="52"/>
      <c r="D132" s="124">
        <v>24212.36</v>
      </c>
      <c r="E132" s="125">
        <f t="shared" si="4"/>
        <v>6.19</v>
      </c>
      <c r="F132" s="126">
        <f t="shared" si="5"/>
        <v>0.52</v>
      </c>
      <c r="G132" s="15">
        <v>3910.5</v>
      </c>
      <c r="I132" s="92"/>
    </row>
    <row r="133" spans="1:9" s="91" customFormat="1" ht="18.75" x14ac:dyDescent="0.4">
      <c r="A133" s="111" t="s">
        <v>158</v>
      </c>
      <c r="B133" s="93"/>
      <c r="C133" s="52"/>
      <c r="D133" s="124">
        <v>25417.22</v>
      </c>
      <c r="E133" s="125">
        <f t="shared" ref="E133:E137" si="6">D133/G133</f>
        <v>6.5</v>
      </c>
      <c r="F133" s="126">
        <f t="shared" ref="F133:F137" si="7">E133/12</f>
        <v>0.54</v>
      </c>
      <c r="G133" s="15">
        <v>3910.5</v>
      </c>
      <c r="I133" s="92"/>
    </row>
    <row r="134" spans="1:9" s="91" customFormat="1" ht="18.75" x14ac:dyDescent="0.4">
      <c r="A134" s="111" t="s">
        <v>159</v>
      </c>
      <c r="B134" s="93"/>
      <c r="C134" s="52"/>
      <c r="D134" s="129">
        <v>30662.58</v>
      </c>
      <c r="E134" s="125">
        <f t="shared" si="6"/>
        <v>7.84</v>
      </c>
      <c r="F134" s="126">
        <f t="shared" si="7"/>
        <v>0.65</v>
      </c>
      <c r="G134" s="15">
        <v>3910.5</v>
      </c>
      <c r="I134" s="92"/>
    </row>
    <row r="135" spans="1:9" s="91" customFormat="1" ht="18.75" x14ac:dyDescent="0.4">
      <c r="A135" s="111" t="s">
        <v>160</v>
      </c>
      <c r="B135" s="93"/>
      <c r="C135" s="52"/>
      <c r="D135" s="124">
        <v>4902.25</v>
      </c>
      <c r="E135" s="125">
        <f t="shared" si="6"/>
        <v>1.25</v>
      </c>
      <c r="F135" s="126">
        <f t="shared" si="7"/>
        <v>0.1</v>
      </c>
      <c r="G135" s="15">
        <v>3910.5</v>
      </c>
      <c r="I135" s="92"/>
    </row>
    <row r="136" spans="1:9" s="91" customFormat="1" ht="18.75" x14ac:dyDescent="0.4">
      <c r="A136" s="111" t="s">
        <v>161</v>
      </c>
      <c r="B136" s="93"/>
      <c r="C136" s="52"/>
      <c r="D136" s="124">
        <v>6463.08</v>
      </c>
      <c r="E136" s="125">
        <f t="shared" si="6"/>
        <v>1.65</v>
      </c>
      <c r="F136" s="126">
        <f t="shared" si="7"/>
        <v>0.14000000000000001</v>
      </c>
      <c r="G136" s="15">
        <v>3910.5</v>
      </c>
      <c r="I136" s="92"/>
    </row>
    <row r="137" spans="1:9" s="91" customFormat="1" ht="19.5" thickBot="1" x14ac:dyDescent="0.45">
      <c r="A137" s="137" t="s">
        <v>147</v>
      </c>
      <c r="B137" s="138"/>
      <c r="C137" s="139"/>
      <c r="D137" s="146">
        <v>781330</v>
      </c>
      <c r="E137" s="140">
        <f t="shared" si="6"/>
        <v>199.8</v>
      </c>
      <c r="F137" s="141">
        <f t="shared" si="7"/>
        <v>16.649999999999999</v>
      </c>
      <c r="G137" s="15">
        <v>3910.5</v>
      </c>
      <c r="I137" s="92"/>
    </row>
    <row r="138" spans="1:9" s="65" customFormat="1" ht="19.5" thickBot="1" x14ac:dyDescent="0.45">
      <c r="A138" s="61"/>
      <c r="B138" s="62"/>
      <c r="C138" s="63"/>
      <c r="D138" s="63"/>
      <c r="E138" s="67"/>
      <c r="F138" s="63"/>
      <c r="I138" s="66"/>
    </row>
    <row r="139" spans="1:9" s="70" customFormat="1" ht="20.25" thickBot="1" x14ac:dyDescent="0.45">
      <c r="A139" s="68" t="s">
        <v>65</v>
      </c>
      <c r="B139" s="69"/>
      <c r="C139" s="103"/>
      <c r="D139" s="127">
        <f>D120+D122</f>
        <v>2956018.25</v>
      </c>
      <c r="E139" s="127">
        <f>E120+E122</f>
        <v>755.9</v>
      </c>
      <c r="F139" s="128">
        <f>F120+F122</f>
        <v>63</v>
      </c>
      <c r="I139" s="71"/>
    </row>
    <row r="140" spans="1:9" s="65" customFormat="1" ht="18.75" x14ac:dyDescent="0.4">
      <c r="A140" s="61"/>
      <c r="B140" s="62"/>
      <c r="C140" s="63"/>
      <c r="D140" s="63"/>
      <c r="E140" s="67"/>
      <c r="F140" s="63"/>
      <c r="I140" s="66"/>
    </row>
    <row r="141" spans="1:9" s="65" customFormat="1" ht="18.75" x14ac:dyDescent="0.4">
      <c r="A141" s="61"/>
      <c r="B141" s="62"/>
      <c r="C141" s="63"/>
      <c r="D141" s="63"/>
      <c r="E141" s="67"/>
      <c r="F141" s="63"/>
      <c r="I141" s="66"/>
    </row>
    <row r="142" spans="1:9" s="65" customFormat="1" ht="18.75" hidden="1" x14ac:dyDescent="0.4">
      <c r="A142" s="61"/>
      <c r="B142" s="62"/>
      <c r="C142" s="63"/>
      <c r="D142" s="63"/>
      <c r="E142" s="67"/>
      <c r="F142" s="63"/>
      <c r="I142" s="66"/>
    </row>
    <row r="143" spans="1:9" s="65" customFormat="1" ht="18.75" hidden="1" x14ac:dyDescent="0.4">
      <c r="A143" s="61"/>
      <c r="B143" s="62"/>
      <c r="C143" s="63"/>
      <c r="D143" s="63"/>
      <c r="E143" s="67"/>
      <c r="F143" s="63"/>
      <c r="I143" s="66"/>
    </row>
    <row r="144" spans="1:9" s="65" customFormat="1" ht="18.75" hidden="1" x14ac:dyDescent="0.4">
      <c r="A144" s="61"/>
      <c r="B144" s="62"/>
      <c r="C144" s="63"/>
      <c r="D144" s="63"/>
      <c r="E144" s="67"/>
      <c r="F144" s="63"/>
      <c r="I144" s="66"/>
    </row>
    <row r="145" spans="1:9" s="65" customFormat="1" ht="18.75" x14ac:dyDescent="0.4">
      <c r="A145" s="61"/>
      <c r="B145" s="62"/>
      <c r="C145" s="63"/>
      <c r="D145" s="63"/>
      <c r="E145" s="67"/>
      <c r="F145" s="63"/>
      <c r="I145" s="66"/>
    </row>
    <row r="146" spans="1:9" s="65" customFormat="1" ht="18.75" x14ac:dyDescent="0.4">
      <c r="A146" s="61"/>
      <c r="B146" s="62"/>
      <c r="C146" s="63"/>
      <c r="D146" s="63"/>
      <c r="E146" s="67"/>
      <c r="F146" s="63"/>
      <c r="I146" s="66"/>
    </row>
    <row r="147" spans="1:9" s="59" customFormat="1" ht="19.5" x14ac:dyDescent="0.2">
      <c r="A147" s="72"/>
      <c r="B147" s="73"/>
      <c r="C147" s="74"/>
      <c r="D147" s="74"/>
      <c r="E147" s="74"/>
      <c r="F147" s="75"/>
      <c r="I147" s="60"/>
    </row>
    <row r="148" spans="1:9" s="76" customFormat="1" ht="14.25" x14ac:dyDescent="0.2">
      <c r="A148" s="180" t="s">
        <v>66</v>
      </c>
      <c r="B148" s="180"/>
      <c r="C148" s="180"/>
      <c r="D148" s="180"/>
      <c r="I148" s="77"/>
    </row>
    <row r="149" spans="1:9" s="76" customFormat="1" x14ac:dyDescent="0.2">
      <c r="F149" s="78"/>
      <c r="I149" s="77"/>
    </row>
    <row r="150" spans="1:9" s="76" customFormat="1" x14ac:dyDescent="0.2">
      <c r="A150" s="79" t="s">
        <v>67</v>
      </c>
      <c r="F150" s="78"/>
      <c r="I150" s="77"/>
    </row>
    <row r="151" spans="1:9" s="76" customFormat="1" x14ac:dyDescent="0.2">
      <c r="F151" s="78"/>
      <c r="I151" s="77"/>
    </row>
    <row r="152" spans="1:9" s="76" customFormat="1" x14ac:dyDescent="0.2">
      <c r="F152" s="78"/>
      <c r="I152" s="77"/>
    </row>
    <row r="153" spans="1:9" s="76" customFormat="1" x14ac:dyDescent="0.2">
      <c r="F153" s="78"/>
      <c r="I153" s="77"/>
    </row>
    <row r="154" spans="1:9" s="76" customFormat="1" x14ac:dyDescent="0.2">
      <c r="F154" s="78"/>
      <c r="I154" s="77"/>
    </row>
    <row r="155" spans="1:9" s="76" customFormat="1" x14ac:dyDescent="0.2">
      <c r="F155" s="78"/>
      <c r="I155" s="77"/>
    </row>
    <row r="156" spans="1:9" s="76" customFormat="1" x14ac:dyDescent="0.2">
      <c r="F156" s="78"/>
      <c r="I156" s="77"/>
    </row>
    <row r="157" spans="1:9" s="76" customFormat="1" x14ac:dyDescent="0.2">
      <c r="F157" s="78"/>
      <c r="I157" s="77"/>
    </row>
    <row r="158" spans="1:9" s="76" customFormat="1" x14ac:dyDescent="0.2">
      <c r="F158" s="78"/>
      <c r="I158" s="77"/>
    </row>
    <row r="159" spans="1:9" s="76" customFormat="1" x14ac:dyDescent="0.2">
      <c r="F159" s="78"/>
      <c r="I159" s="77"/>
    </row>
    <row r="160" spans="1:9" s="76" customFormat="1" x14ac:dyDescent="0.2">
      <c r="F160" s="78"/>
      <c r="I160" s="77"/>
    </row>
    <row r="161" spans="6:9" s="76" customFormat="1" x14ac:dyDescent="0.2">
      <c r="F161" s="78"/>
      <c r="I161" s="77"/>
    </row>
    <row r="162" spans="6:9" s="76" customFormat="1" x14ac:dyDescent="0.2">
      <c r="F162" s="78"/>
      <c r="I162" s="77"/>
    </row>
    <row r="163" spans="6:9" s="76" customFormat="1" x14ac:dyDescent="0.2">
      <c r="F163" s="78"/>
      <c r="I163" s="77"/>
    </row>
    <row r="164" spans="6:9" s="76" customFormat="1" x14ac:dyDescent="0.2">
      <c r="F164" s="78"/>
      <c r="I164" s="77"/>
    </row>
    <row r="165" spans="6:9" s="76" customFormat="1" x14ac:dyDescent="0.2">
      <c r="F165" s="78"/>
      <c r="I165" s="77"/>
    </row>
    <row r="166" spans="6:9" s="76" customFormat="1" x14ac:dyDescent="0.2">
      <c r="F166" s="78"/>
      <c r="I166" s="77"/>
    </row>
    <row r="167" spans="6:9" s="76" customFormat="1" x14ac:dyDescent="0.2">
      <c r="F167" s="78"/>
      <c r="I167" s="77"/>
    </row>
    <row r="168" spans="6:9" s="76" customFormat="1" x14ac:dyDescent="0.2">
      <c r="F168" s="78"/>
      <c r="I168" s="77"/>
    </row>
  </sheetData>
  <mergeCells count="12">
    <mergeCell ref="A148:D148"/>
    <mergeCell ref="A1:F1"/>
    <mergeCell ref="B2:F2"/>
    <mergeCell ref="B3:F3"/>
    <mergeCell ref="B4:F4"/>
    <mergeCell ref="A7:F7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2"/>
  <sheetViews>
    <sheetView topLeftCell="A115" zoomScaleNormal="100" workbookViewId="0">
      <selection activeCell="D115" sqref="D11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3.85546875" style="1" customWidth="1"/>
    <col min="6" max="6" width="20.85546875" style="80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81" t="s">
        <v>143</v>
      </c>
      <c r="B1" s="182"/>
      <c r="C1" s="182"/>
      <c r="D1" s="182"/>
      <c r="E1" s="182"/>
      <c r="F1" s="182"/>
    </row>
    <row r="2" spans="1:9" ht="12.75" customHeight="1" x14ac:dyDescent="0.3">
      <c r="B2" s="183"/>
      <c r="C2" s="183"/>
      <c r="D2" s="183"/>
      <c r="E2" s="182"/>
      <c r="F2" s="182"/>
    </row>
    <row r="3" spans="1:9" ht="21" customHeight="1" x14ac:dyDescent="0.3">
      <c r="A3" s="5" t="s">
        <v>162</v>
      </c>
      <c r="B3" s="183" t="s">
        <v>0</v>
      </c>
      <c r="C3" s="183"/>
      <c r="D3" s="183"/>
      <c r="E3" s="182"/>
      <c r="F3" s="182"/>
    </row>
    <row r="4" spans="1:9" ht="14.25" customHeight="1" x14ac:dyDescent="0.3">
      <c r="B4" s="183" t="s">
        <v>144</v>
      </c>
      <c r="C4" s="183"/>
      <c r="D4" s="183"/>
      <c r="E4" s="182"/>
      <c r="F4" s="182"/>
    </row>
    <row r="5" spans="1:9" ht="14.25" customHeight="1" x14ac:dyDescent="0.3">
      <c r="B5" s="148"/>
      <c r="C5" s="148"/>
      <c r="D5" s="148"/>
      <c r="E5" s="147"/>
      <c r="F5" s="147"/>
    </row>
    <row r="6" spans="1:9" ht="21" customHeight="1" x14ac:dyDescent="0.3">
      <c r="A6" s="90"/>
      <c r="B6" s="148"/>
      <c r="C6" s="148"/>
      <c r="D6" s="148"/>
      <c r="E6" s="147"/>
      <c r="F6" s="147"/>
    </row>
    <row r="7" spans="1:9" ht="20.25" customHeight="1" x14ac:dyDescent="0.2">
      <c r="A7" s="186" t="s">
        <v>163</v>
      </c>
      <c r="B7" s="186"/>
      <c r="C7" s="186"/>
      <c r="D7" s="186"/>
      <c r="E7" s="186"/>
      <c r="F7" s="186"/>
      <c r="G7" s="6"/>
    </row>
    <row r="8" spans="1:9" s="7" customFormat="1" ht="22.5" customHeight="1" x14ac:dyDescent="0.4">
      <c r="A8" s="187" t="s">
        <v>1</v>
      </c>
      <c r="B8" s="187"/>
      <c r="C8" s="187"/>
      <c r="D8" s="187"/>
      <c r="E8" s="188"/>
      <c r="F8" s="188"/>
      <c r="I8" s="8"/>
    </row>
    <row r="9" spans="1:9" s="9" customFormat="1" ht="18.75" customHeight="1" x14ac:dyDescent="0.4">
      <c r="A9" s="187" t="s">
        <v>76</v>
      </c>
      <c r="B9" s="187"/>
      <c r="C9" s="187"/>
      <c r="D9" s="187"/>
      <c r="E9" s="188"/>
      <c r="F9" s="188"/>
    </row>
    <row r="10" spans="1:9" s="10" customFormat="1" ht="17.25" customHeight="1" x14ac:dyDescent="0.2">
      <c r="A10" s="189" t="s">
        <v>2</v>
      </c>
      <c r="B10" s="189"/>
      <c r="C10" s="189"/>
      <c r="D10" s="189"/>
      <c r="E10" s="190"/>
      <c r="F10" s="190"/>
    </row>
    <row r="11" spans="1:9" s="9" customFormat="1" ht="30" customHeight="1" thickBot="1" x14ac:dyDescent="0.25">
      <c r="A11" s="191" t="s">
        <v>3</v>
      </c>
      <c r="B11" s="191"/>
      <c r="C11" s="191"/>
      <c r="D11" s="191"/>
      <c r="E11" s="192"/>
      <c r="F11" s="192"/>
    </row>
    <row r="12" spans="1:9" s="15" customFormat="1" ht="139.5" customHeight="1" thickBot="1" x14ac:dyDescent="0.25">
      <c r="A12" s="11" t="s">
        <v>4</v>
      </c>
      <c r="B12" s="12" t="s">
        <v>5</v>
      </c>
      <c r="C12" s="13" t="s">
        <v>77</v>
      </c>
      <c r="D12" s="13" t="s">
        <v>7</v>
      </c>
      <c r="E12" s="13" t="s">
        <v>6</v>
      </c>
      <c r="F12" s="14" t="s">
        <v>8</v>
      </c>
      <c r="I12" s="16"/>
    </row>
    <row r="13" spans="1:9" s="22" customFormat="1" x14ac:dyDescent="0.2">
      <c r="A13" s="17">
        <v>1</v>
      </c>
      <c r="B13" s="18">
        <v>2</v>
      </c>
      <c r="C13" s="19">
        <v>3</v>
      </c>
      <c r="D13" s="19">
        <v>4</v>
      </c>
      <c r="E13" s="20">
        <v>5</v>
      </c>
      <c r="F13" s="21">
        <v>6</v>
      </c>
      <c r="I13" s="23"/>
    </row>
    <row r="14" spans="1:9" s="22" customFormat="1" ht="49.5" customHeight="1" x14ac:dyDescent="0.2">
      <c r="A14" s="193" t="s">
        <v>9</v>
      </c>
      <c r="B14" s="194"/>
      <c r="C14" s="194"/>
      <c r="D14" s="194"/>
      <c r="E14" s="195"/>
      <c r="F14" s="196"/>
      <c r="I14" s="23"/>
    </row>
    <row r="15" spans="1:9" s="15" customFormat="1" ht="18" customHeight="1" x14ac:dyDescent="0.2">
      <c r="A15" s="87" t="s">
        <v>73</v>
      </c>
      <c r="B15" s="104" t="s">
        <v>10</v>
      </c>
      <c r="C15" s="95" t="s">
        <v>128</v>
      </c>
      <c r="D15" s="26">
        <f>E15*G15</f>
        <v>169402.86</v>
      </c>
      <c r="E15" s="27">
        <f>F15*12</f>
        <v>43.32</v>
      </c>
      <c r="F15" s="28">
        <f>F26+F28</f>
        <v>3.61</v>
      </c>
      <c r="G15" s="15">
        <v>3910.5</v>
      </c>
      <c r="H15" s="15">
        <v>1.07</v>
      </c>
      <c r="I15" s="16">
        <v>2.2400000000000002</v>
      </c>
    </row>
    <row r="16" spans="1:9" s="15" customFormat="1" ht="29.25" customHeight="1" x14ac:dyDescent="0.2">
      <c r="A16" s="108" t="s">
        <v>11</v>
      </c>
      <c r="B16" s="109" t="s">
        <v>12</v>
      </c>
      <c r="C16" s="95"/>
      <c r="D16" s="26"/>
      <c r="E16" s="27"/>
      <c r="F16" s="28"/>
      <c r="G16" s="15">
        <v>3910.5</v>
      </c>
      <c r="I16" s="16"/>
    </row>
    <row r="17" spans="1:9" s="15" customFormat="1" ht="18" customHeight="1" x14ac:dyDescent="0.2">
      <c r="A17" s="108" t="s">
        <v>13</v>
      </c>
      <c r="B17" s="109" t="s">
        <v>12</v>
      </c>
      <c r="C17" s="95"/>
      <c r="D17" s="26"/>
      <c r="E17" s="27"/>
      <c r="F17" s="28"/>
      <c r="G17" s="15">
        <v>3910.5</v>
      </c>
      <c r="I17" s="16"/>
    </row>
    <row r="18" spans="1:9" s="15" customFormat="1" ht="123.75" customHeight="1" x14ac:dyDescent="0.2">
      <c r="A18" s="108" t="s">
        <v>78</v>
      </c>
      <c r="B18" s="109" t="s">
        <v>33</v>
      </c>
      <c r="C18" s="95"/>
      <c r="D18" s="26"/>
      <c r="E18" s="27"/>
      <c r="F18" s="28"/>
      <c r="G18" s="15">
        <v>3910.5</v>
      </c>
      <c r="I18" s="16"/>
    </row>
    <row r="19" spans="1:9" s="15" customFormat="1" ht="18" customHeight="1" x14ac:dyDescent="0.2">
      <c r="A19" s="108" t="s">
        <v>79</v>
      </c>
      <c r="B19" s="109" t="s">
        <v>12</v>
      </c>
      <c r="C19" s="95"/>
      <c r="D19" s="26"/>
      <c r="E19" s="27"/>
      <c r="F19" s="28"/>
      <c r="G19" s="15">
        <v>3910.5</v>
      </c>
      <c r="I19" s="16"/>
    </row>
    <row r="20" spans="1:9" s="15" customFormat="1" ht="18" customHeight="1" x14ac:dyDescent="0.2">
      <c r="A20" s="108" t="s">
        <v>80</v>
      </c>
      <c r="B20" s="109" t="s">
        <v>12</v>
      </c>
      <c r="C20" s="95"/>
      <c r="D20" s="26"/>
      <c r="E20" s="27"/>
      <c r="F20" s="28"/>
      <c r="G20" s="15">
        <v>3910.5</v>
      </c>
      <c r="I20" s="16"/>
    </row>
    <row r="21" spans="1:9" s="15" customFormat="1" ht="29.25" customHeight="1" x14ac:dyDescent="0.2">
      <c r="A21" s="108" t="s">
        <v>81</v>
      </c>
      <c r="B21" s="109" t="s">
        <v>18</v>
      </c>
      <c r="C21" s="96"/>
      <c r="D21" s="29"/>
      <c r="E21" s="30"/>
      <c r="F21" s="31"/>
      <c r="G21" s="15">
        <v>3910.5</v>
      </c>
      <c r="I21" s="16"/>
    </row>
    <row r="22" spans="1:9" s="15" customFormat="1" ht="15" x14ac:dyDescent="0.2">
      <c r="A22" s="108" t="s">
        <v>82</v>
      </c>
      <c r="B22" s="109" t="s">
        <v>21</v>
      </c>
      <c r="C22" s="96"/>
      <c r="D22" s="29"/>
      <c r="E22" s="30"/>
      <c r="F22" s="31"/>
      <c r="G22" s="15">
        <v>3910.5</v>
      </c>
      <c r="I22" s="16"/>
    </row>
    <row r="23" spans="1:9" s="15" customFormat="1" ht="15" x14ac:dyDescent="0.2">
      <c r="A23" s="108" t="s">
        <v>164</v>
      </c>
      <c r="B23" s="109" t="s">
        <v>12</v>
      </c>
      <c r="C23" s="96"/>
      <c r="D23" s="29"/>
      <c r="E23" s="30"/>
      <c r="F23" s="31"/>
      <c r="G23" s="15">
        <v>3910.5</v>
      </c>
      <c r="I23" s="16"/>
    </row>
    <row r="24" spans="1:9" s="15" customFormat="1" ht="15" x14ac:dyDescent="0.2">
      <c r="A24" s="108" t="s">
        <v>165</v>
      </c>
      <c r="B24" s="109" t="s">
        <v>12</v>
      </c>
      <c r="C24" s="96"/>
      <c r="D24" s="29"/>
      <c r="E24" s="30"/>
      <c r="F24" s="31"/>
      <c r="I24" s="16"/>
    </row>
    <row r="25" spans="1:9" s="15" customFormat="1" ht="15" x14ac:dyDescent="0.2">
      <c r="A25" s="108" t="s">
        <v>83</v>
      </c>
      <c r="B25" s="109" t="s">
        <v>31</v>
      </c>
      <c r="C25" s="96"/>
      <c r="D25" s="29"/>
      <c r="E25" s="30"/>
      <c r="F25" s="31"/>
      <c r="G25" s="15">
        <v>3910.5</v>
      </c>
      <c r="I25" s="16"/>
    </row>
    <row r="26" spans="1:9" s="15" customFormat="1" ht="15" x14ac:dyDescent="0.2">
      <c r="A26" s="87" t="s">
        <v>71</v>
      </c>
      <c r="B26" s="88"/>
      <c r="C26" s="29"/>
      <c r="D26" s="29"/>
      <c r="E26" s="30"/>
      <c r="F26" s="28">
        <v>3.61</v>
      </c>
      <c r="G26" s="15">
        <v>3910.5</v>
      </c>
      <c r="I26" s="16"/>
    </row>
    <row r="27" spans="1:9" s="15" customFormat="1" ht="15" x14ac:dyDescent="0.2">
      <c r="A27" s="110" t="s">
        <v>68</v>
      </c>
      <c r="B27" s="88" t="s">
        <v>12</v>
      </c>
      <c r="C27" s="97"/>
      <c r="D27" s="29"/>
      <c r="E27" s="30"/>
      <c r="F27" s="31">
        <v>0</v>
      </c>
      <c r="G27" s="15">
        <v>3910.5</v>
      </c>
      <c r="I27" s="16"/>
    </row>
    <row r="28" spans="1:9" s="15" customFormat="1" ht="15" x14ac:dyDescent="0.2">
      <c r="A28" s="87" t="s">
        <v>71</v>
      </c>
      <c r="B28" s="88"/>
      <c r="C28" s="29"/>
      <c r="D28" s="29"/>
      <c r="E28" s="30"/>
      <c r="F28" s="28">
        <f>F27</f>
        <v>0</v>
      </c>
      <c r="G28" s="15">
        <v>3910.5</v>
      </c>
      <c r="I28" s="16"/>
    </row>
    <row r="29" spans="1:9" s="15" customFormat="1" ht="30" x14ac:dyDescent="0.2">
      <c r="A29" s="87" t="s">
        <v>14</v>
      </c>
      <c r="B29" s="105" t="s">
        <v>15</v>
      </c>
      <c r="C29" s="95" t="s">
        <v>129</v>
      </c>
      <c r="D29" s="26">
        <f>E29*G29</f>
        <v>280617.48</v>
      </c>
      <c r="E29" s="27">
        <f>F29*12</f>
        <v>71.760000000000005</v>
      </c>
      <c r="F29" s="28">
        <v>5.98</v>
      </c>
      <c r="G29" s="15">
        <v>3910.5</v>
      </c>
      <c r="H29" s="15">
        <v>1.07</v>
      </c>
      <c r="I29" s="16">
        <v>3.66</v>
      </c>
    </row>
    <row r="30" spans="1:9" s="32" customFormat="1" ht="15" x14ac:dyDescent="0.2">
      <c r="A30" s="108" t="s">
        <v>84</v>
      </c>
      <c r="B30" s="109" t="s">
        <v>15</v>
      </c>
      <c r="C30" s="98"/>
      <c r="D30" s="26"/>
      <c r="E30" s="27"/>
      <c r="F30" s="28"/>
      <c r="G30" s="15">
        <v>3910.5</v>
      </c>
      <c r="I30" s="33"/>
    </row>
    <row r="31" spans="1:9" s="32" customFormat="1" ht="15" x14ac:dyDescent="0.2">
      <c r="A31" s="108" t="s">
        <v>85</v>
      </c>
      <c r="B31" s="109" t="s">
        <v>86</v>
      </c>
      <c r="C31" s="98"/>
      <c r="D31" s="26"/>
      <c r="E31" s="27"/>
      <c r="F31" s="28"/>
      <c r="G31" s="15">
        <v>3910.5</v>
      </c>
      <c r="I31" s="33"/>
    </row>
    <row r="32" spans="1:9" s="32" customFormat="1" ht="15" x14ac:dyDescent="0.2">
      <c r="A32" s="108" t="s">
        <v>87</v>
      </c>
      <c r="B32" s="109" t="s">
        <v>88</v>
      </c>
      <c r="C32" s="98"/>
      <c r="D32" s="26"/>
      <c r="E32" s="27"/>
      <c r="F32" s="28"/>
      <c r="G32" s="15">
        <v>3910.5</v>
      </c>
      <c r="I32" s="33"/>
    </row>
    <row r="33" spans="1:9" s="32" customFormat="1" ht="15" x14ac:dyDescent="0.2">
      <c r="A33" s="108" t="s">
        <v>16</v>
      </c>
      <c r="B33" s="109" t="s">
        <v>15</v>
      </c>
      <c r="C33" s="98"/>
      <c r="D33" s="26"/>
      <c r="E33" s="27"/>
      <c r="F33" s="28"/>
      <c r="G33" s="15">
        <v>3910.5</v>
      </c>
      <c r="I33" s="33"/>
    </row>
    <row r="34" spans="1:9" s="32" customFormat="1" ht="25.5" x14ac:dyDescent="0.2">
      <c r="A34" s="108" t="s">
        <v>17</v>
      </c>
      <c r="B34" s="109" t="s">
        <v>18</v>
      </c>
      <c r="C34" s="98"/>
      <c r="D34" s="26"/>
      <c r="E34" s="27"/>
      <c r="F34" s="28"/>
      <c r="G34" s="15">
        <v>3910.5</v>
      </c>
      <c r="I34" s="33"/>
    </row>
    <row r="35" spans="1:9" s="32" customFormat="1" ht="15" x14ac:dyDescent="0.2">
      <c r="A35" s="108" t="s">
        <v>89</v>
      </c>
      <c r="B35" s="109" t="s">
        <v>15</v>
      </c>
      <c r="C35" s="98"/>
      <c r="D35" s="26"/>
      <c r="E35" s="27"/>
      <c r="F35" s="28"/>
      <c r="G35" s="15">
        <v>3910.5</v>
      </c>
      <c r="I35" s="33"/>
    </row>
    <row r="36" spans="1:9" s="32" customFormat="1" ht="15" x14ac:dyDescent="0.2">
      <c r="A36" s="108" t="s">
        <v>90</v>
      </c>
      <c r="B36" s="109" t="s">
        <v>15</v>
      </c>
      <c r="C36" s="98"/>
      <c r="D36" s="26"/>
      <c r="E36" s="27"/>
      <c r="F36" s="28"/>
      <c r="G36" s="15">
        <v>3910.5</v>
      </c>
      <c r="I36" s="33"/>
    </row>
    <row r="37" spans="1:9" s="32" customFormat="1" ht="25.5" x14ac:dyDescent="0.2">
      <c r="A37" s="108" t="s">
        <v>91</v>
      </c>
      <c r="B37" s="109" t="s">
        <v>19</v>
      </c>
      <c r="C37" s="98"/>
      <c r="D37" s="26"/>
      <c r="E37" s="27"/>
      <c r="F37" s="28"/>
      <c r="G37" s="15">
        <v>3910.5</v>
      </c>
      <c r="I37" s="33"/>
    </row>
    <row r="38" spans="1:9" s="15" customFormat="1" ht="25.5" x14ac:dyDescent="0.2">
      <c r="A38" s="108" t="s">
        <v>92</v>
      </c>
      <c r="B38" s="109" t="s">
        <v>18</v>
      </c>
      <c r="C38" s="95"/>
      <c r="D38" s="26"/>
      <c r="E38" s="27"/>
      <c r="F38" s="28"/>
      <c r="G38" s="15">
        <v>3910.5</v>
      </c>
      <c r="I38" s="16"/>
    </row>
    <row r="39" spans="1:9" s="32" customFormat="1" ht="30.75" customHeight="1" x14ac:dyDescent="0.2">
      <c r="A39" s="108" t="s">
        <v>93</v>
      </c>
      <c r="B39" s="109" t="s">
        <v>15</v>
      </c>
      <c r="C39" s="98"/>
      <c r="D39" s="26"/>
      <c r="E39" s="27"/>
      <c r="F39" s="28"/>
      <c r="G39" s="15">
        <v>3910.5</v>
      </c>
      <c r="I39" s="33"/>
    </row>
    <row r="40" spans="1:9" s="36" customFormat="1" ht="15" x14ac:dyDescent="0.2">
      <c r="A40" s="35" t="s">
        <v>20</v>
      </c>
      <c r="B40" s="24" t="s">
        <v>21</v>
      </c>
      <c r="C40" s="95" t="s">
        <v>128</v>
      </c>
      <c r="D40" s="26">
        <f>E40*G40</f>
        <v>42233.4</v>
      </c>
      <c r="E40" s="27">
        <f>F40*12</f>
        <v>10.8</v>
      </c>
      <c r="F40" s="28">
        <v>0.9</v>
      </c>
      <c r="G40" s="15">
        <v>3910.5</v>
      </c>
      <c r="H40" s="15">
        <v>1.07</v>
      </c>
      <c r="I40" s="16">
        <v>0.6</v>
      </c>
    </row>
    <row r="41" spans="1:9" s="15" customFormat="1" ht="15" x14ac:dyDescent="0.2">
      <c r="A41" s="35" t="s">
        <v>22</v>
      </c>
      <c r="B41" s="24" t="s">
        <v>23</v>
      </c>
      <c r="C41" s="95" t="s">
        <v>128</v>
      </c>
      <c r="D41" s="26">
        <f>E41*G41</f>
        <v>137493.18</v>
      </c>
      <c r="E41" s="27">
        <f>F41*12</f>
        <v>35.159999999999997</v>
      </c>
      <c r="F41" s="28">
        <v>2.93</v>
      </c>
      <c r="G41" s="15">
        <v>3910.5</v>
      </c>
      <c r="H41" s="15">
        <v>1.07</v>
      </c>
      <c r="I41" s="16">
        <v>1.94</v>
      </c>
    </row>
    <row r="42" spans="1:9" s="15" customFormat="1" ht="21.75" customHeight="1" x14ac:dyDescent="0.2">
      <c r="A42" s="106" t="s">
        <v>94</v>
      </c>
      <c r="B42" s="104" t="s">
        <v>15</v>
      </c>
      <c r="C42" s="95" t="s">
        <v>134</v>
      </c>
      <c r="D42" s="26">
        <v>0</v>
      </c>
      <c r="E42" s="27">
        <f>D42/G42</f>
        <v>0</v>
      </c>
      <c r="F42" s="28">
        <f>E42/12</f>
        <v>0</v>
      </c>
      <c r="G42" s="15">
        <v>3910.5</v>
      </c>
      <c r="I42" s="16"/>
    </row>
    <row r="43" spans="1:9" s="15" customFormat="1" ht="15.75" customHeight="1" x14ac:dyDescent="0.2">
      <c r="A43" s="108" t="s">
        <v>95</v>
      </c>
      <c r="B43" s="109" t="s">
        <v>33</v>
      </c>
      <c r="C43" s="95"/>
      <c r="D43" s="26"/>
      <c r="E43" s="27"/>
      <c r="F43" s="28"/>
      <c r="G43" s="15">
        <v>3910.5</v>
      </c>
      <c r="I43" s="16"/>
    </row>
    <row r="44" spans="1:9" s="15" customFormat="1" ht="21" customHeight="1" x14ac:dyDescent="0.2">
      <c r="A44" s="108" t="s">
        <v>96</v>
      </c>
      <c r="B44" s="109" t="s">
        <v>31</v>
      </c>
      <c r="C44" s="95"/>
      <c r="D44" s="26"/>
      <c r="E44" s="27"/>
      <c r="F44" s="28"/>
      <c r="G44" s="15">
        <v>3910.5</v>
      </c>
      <c r="I44" s="16"/>
    </row>
    <row r="45" spans="1:9" s="15" customFormat="1" ht="20.25" customHeight="1" x14ac:dyDescent="0.2">
      <c r="A45" s="108" t="s">
        <v>97</v>
      </c>
      <c r="B45" s="109" t="s">
        <v>98</v>
      </c>
      <c r="C45" s="95"/>
      <c r="D45" s="26"/>
      <c r="E45" s="27"/>
      <c r="F45" s="28"/>
      <c r="G45" s="15">
        <v>3910.5</v>
      </c>
      <c r="I45" s="16"/>
    </row>
    <row r="46" spans="1:9" s="15" customFormat="1" ht="15" x14ac:dyDescent="0.2">
      <c r="A46" s="108" t="s">
        <v>99</v>
      </c>
      <c r="B46" s="109" t="s">
        <v>100</v>
      </c>
      <c r="C46" s="95"/>
      <c r="D46" s="26"/>
      <c r="E46" s="27"/>
      <c r="F46" s="28"/>
      <c r="G46" s="15">
        <v>3910.5</v>
      </c>
      <c r="I46" s="16"/>
    </row>
    <row r="47" spans="1:9" s="15" customFormat="1" ht="15" x14ac:dyDescent="0.2">
      <c r="A47" s="108" t="s">
        <v>101</v>
      </c>
      <c r="B47" s="109" t="s">
        <v>98</v>
      </c>
      <c r="C47" s="95"/>
      <c r="D47" s="26"/>
      <c r="E47" s="27"/>
      <c r="F47" s="28"/>
      <c r="G47" s="15">
        <v>3910.5</v>
      </c>
      <c r="I47" s="16"/>
    </row>
    <row r="48" spans="1:9" s="22" customFormat="1" ht="30" x14ac:dyDescent="0.2">
      <c r="A48" s="106" t="s">
        <v>102</v>
      </c>
      <c r="B48" s="104" t="s">
        <v>10</v>
      </c>
      <c r="C48" s="95" t="s">
        <v>130</v>
      </c>
      <c r="D48" s="26">
        <v>2439.9899999999998</v>
      </c>
      <c r="E48" s="27">
        <f>D48/G48</f>
        <v>0.62</v>
      </c>
      <c r="F48" s="28">
        <f>E48/12</f>
        <v>0.05</v>
      </c>
      <c r="G48" s="15">
        <v>3910.5</v>
      </c>
      <c r="H48" s="15">
        <v>1.07</v>
      </c>
      <c r="I48" s="16">
        <v>0.03</v>
      </c>
    </row>
    <row r="49" spans="1:9" s="22" customFormat="1" ht="30" customHeight="1" x14ac:dyDescent="0.2">
      <c r="A49" s="106" t="s">
        <v>103</v>
      </c>
      <c r="B49" s="104" t="s">
        <v>10</v>
      </c>
      <c r="C49" s="95" t="s">
        <v>130</v>
      </c>
      <c r="D49" s="26">
        <v>15405.72</v>
      </c>
      <c r="E49" s="27">
        <f>D49/G49</f>
        <v>3.94</v>
      </c>
      <c r="F49" s="28">
        <f>E49/12</f>
        <v>0.33</v>
      </c>
      <c r="G49" s="15">
        <v>3910.5</v>
      </c>
      <c r="H49" s="15">
        <v>1.07</v>
      </c>
      <c r="I49" s="16">
        <v>0.21</v>
      </c>
    </row>
    <row r="50" spans="1:9" s="22" customFormat="1" ht="22.5" customHeight="1" x14ac:dyDescent="0.2">
      <c r="A50" s="106" t="s">
        <v>168</v>
      </c>
      <c r="B50" s="104" t="s">
        <v>46</v>
      </c>
      <c r="C50" s="95" t="s">
        <v>169</v>
      </c>
      <c r="D50" s="26">
        <v>15405.68</v>
      </c>
      <c r="E50" s="27">
        <f>D50/G50</f>
        <v>3.94</v>
      </c>
      <c r="F50" s="28">
        <f>E50/12</f>
        <v>0.33</v>
      </c>
      <c r="G50" s="15">
        <v>3910.5</v>
      </c>
      <c r="H50" s="15"/>
      <c r="I50" s="16"/>
    </row>
    <row r="51" spans="1:9" s="22" customFormat="1" ht="30" x14ac:dyDescent="0.2">
      <c r="A51" s="106" t="s">
        <v>24</v>
      </c>
      <c r="B51" s="104"/>
      <c r="C51" s="95" t="s">
        <v>135</v>
      </c>
      <c r="D51" s="26">
        <f>E51*G51</f>
        <v>10323.719999999999</v>
      </c>
      <c r="E51" s="27">
        <f>F51*12</f>
        <v>2.64</v>
      </c>
      <c r="F51" s="28">
        <v>0.22</v>
      </c>
      <c r="G51" s="15">
        <v>3910.5</v>
      </c>
      <c r="H51" s="15">
        <v>1.07</v>
      </c>
      <c r="I51" s="16">
        <v>0.14000000000000001</v>
      </c>
    </row>
    <row r="52" spans="1:9" s="22" customFormat="1" ht="25.5" x14ac:dyDescent="0.2">
      <c r="A52" s="111" t="s">
        <v>104</v>
      </c>
      <c r="B52" s="93" t="s">
        <v>55</v>
      </c>
      <c r="C52" s="95"/>
      <c r="D52" s="26"/>
      <c r="E52" s="27"/>
      <c r="F52" s="28"/>
      <c r="G52" s="15">
        <v>3910.5</v>
      </c>
      <c r="H52" s="15"/>
      <c r="I52" s="16"/>
    </row>
    <row r="53" spans="1:9" s="22" customFormat="1" ht="30" customHeight="1" x14ac:dyDescent="0.2">
      <c r="A53" s="111" t="s">
        <v>105</v>
      </c>
      <c r="B53" s="93" t="s">
        <v>55</v>
      </c>
      <c r="C53" s="95"/>
      <c r="D53" s="26"/>
      <c r="E53" s="27"/>
      <c r="F53" s="28"/>
      <c r="G53" s="15">
        <v>3910.5</v>
      </c>
      <c r="H53" s="15"/>
      <c r="I53" s="16"/>
    </row>
    <row r="54" spans="1:9" s="22" customFormat="1" ht="15" x14ac:dyDescent="0.2">
      <c r="A54" s="111" t="s">
        <v>106</v>
      </c>
      <c r="B54" s="93" t="s">
        <v>12</v>
      </c>
      <c r="C54" s="95"/>
      <c r="D54" s="26"/>
      <c r="E54" s="27"/>
      <c r="F54" s="28"/>
      <c r="G54" s="15">
        <v>3910.5</v>
      </c>
      <c r="H54" s="15"/>
      <c r="I54" s="16"/>
    </row>
    <row r="55" spans="1:9" s="22" customFormat="1" ht="20.25" customHeight="1" x14ac:dyDescent="0.2">
      <c r="A55" s="111" t="s">
        <v>107</v>
      </c>
      <c r="B55" s="93" t="s">
        <v>55</v>
      </c>
      <c r="C55" s="95"/>
      <c r="D55" s="26"/>
      <c r="E55" s="27"/>
      <c r="F55" s="28"/>
      <c r="G55" s="15">
        <v>3910.5</v>
      </c>
      <c r="H55" s="15"/>
      <c r="I55" s="16"/>
    </row>
    <row r="56" spans="1:9" s="22" customFormat="1" ht="25.5" x14ac:dyDescent="0.2">
      <c r="A56" s="111" t="s">
        <v>108</v>
      </c>
      <c r="B56" s="93" t="s">
        <v>55</v>
      </c>
      <c r="C56" s="95"/>
      <c r="D56" s="26"/>
      <c r="E56" s="27"/>
      <c r="F56" s="28"/>
      <c r="G56" s="15">
        <v>3910.5</v>
      </c>
      <c r="H56" s="15"/>
      <c r="I56" s="16"/>
    </row>
    <row r="57" spans="1:9" s="22" customFormat="1" ht="15" x14ac:dyDescent="0.2">
      <c r="A57" s="111" t="s">
        <v>109</v>
      </c>
      <c r="B57" s="93" t="s">
        <v>55</v>
      </c>
      <c r="C57" s="95"/>
      <c r="D57" s="26"/>
      <c r="E57" s="27"/>
      <c r="F57" s="28"/>
      <c r="G57" s="15">
        <v>3910.5</v>
      </c>
      <c r="H57" s="15"/>
      <c r="I57" s="16"/>
    </row>
    <row r="58" spans="1:9" s="22" customFormat="1" ht="25.5" x14ac:dyDescent="0.2">
      <c r="A58" s="111" t="s">
        <v>110</v>
      </c>
      <c r="B58" s="93" t="s">
        <v>55</v>
      </c>
      <c r="C58" s="95"/>
      <c r="D58" s="26"/>
      <c r="E58" s="27"/>
      <c r="F58" s="28"/>
      <c r="G58" s="15">
        <v>3910.5</v>
      </c>
      <c r="H58" s="15"/>
      <c r="I58" s="16"/>
    </row>
    <row r="59" spans="1:9" s="22" customFormat="1" ht="17.25" customHeight="1" x14ac:dyDescent="0.2">
      <c r="A59" s="111" t="s">
        <v>111</v>
      </c>
      <c r="B59" s="93" t="s">
        <v>55</v>
      </c>
      <c r="C59" s="95"/>
      <c r="D59" s="26"/>
      <c r="E59" s="27"/>
      <c r="F59" s="28"/>
      <c r="G59" s="15">
        <v>3910.5</v>
      </c>
      <c r="H59" s="15"/>
      <c r="I59" s="16"/>
    </row>
    <row r="60" spans="1:9" s="22" customFormat="1" ht="21" customHeight="1" x14ac:dyDescent="0.2">
      <c r="A60" s="111" t="s">
        <v>112</v>
      </c>
      <c r="B60" s="93" t="s">
        <v>55</v>
      </c>
      <c r="C60" s="95"/>
      <c r="D60" s="26"/>
      <c r="E60" s="27"/>
      <c r="F60" s="28"/>
      <c r="G60" s="15">
        <v>3910.5</v>
      </c>
      <c r="H60" s="15"/>
      <c r="I60" s="16"/>
    </row>
    <row r="61" spans="1:9" s="22" customFormat="1" ht="30" customHeight="1" x14ac:dyDescent="0.2">
      <c r="A61" s="106" t="s">
        <v>166</v>
      </c>
      <c r="B61" s="93"/>
      <c r="C61" s="95"/>
      <c r="D61" s="26">
        <v>77400</v>
      </c>
      <c r="E61" s="27">
        <f>D61/G61</f>
        <v>19.79</v>
      </c>
      <c r="F61" s="28">
        <f>E61/12</f>
        <v>1.65</v>
      </c>
      <c r="G61" s="15">
        <v>3910.5</v>
      </c>
      <c r="H61" s="15"/>
      <c r="I61" s="16"/>
    </row>
    <row r="62" spans="1:9" s="15" customFormat="1" ht="15" x14ac:dyDescent="0.2">
      <c r="A62" s="35" t="s">
        <v>25</v>
      </c>
      <c r="B62" s="24" t="s">
        <v>26</v>
      </c>
      <c r="C62" s="95" t="s">
        <v>136</v>
      </c>
      <c r="D62" s="26">
        <f>E62*G62</f>
        <v>3754.08</v>
      </c>
      <c r="E62" s="27">
        <f>F62*12</f>
        <v>0.96</v>
      </c>
      <c r="F62" s="28">
        <v>0.08</v>
      </c>
      <c r="G62" s="15">
        <v>3910.5</v>
      </c>
      <c r="H62" s="15">
        <v>1.07</v>
      </c>
      <c r="I62" s="16">
        <v>0.03</v>
      </c>
    </row>
    <row r="63" spans="1:9" s="15" customFormat="1" ht="15" x14ac:dyDescent="0.2">
      <c r="A63" s="35" t="s">
        <v>27</v>
      </c>
      <c r="B63" s="38" t="s">
        <v>28</v>
      </c>
      <c r="C63" s="37" t="s">
        <v>136</v>
      </c>
      <c r="D63" s="26">
        <f>E63*G63</f>
        <v>2346.3000000000002</v>
      </c>
      <c r="E63" s="27">
        <f>12*F63</f>
        <v>0.6</v>
      </c>
      <c r="F63" s="28">
        <v>0.05</v>
      </c>
      <c r="G63" s="15">
        <v>3910.5</v>
      </c>
      <c r="H63" s="15">
        <v>1.07</v>
      </c>
      <c r="I63" s="16">
        <v>0.02</v>
      </c>
    </row>
    <row r="64" spans="1:9" s="36" customFormat="1" ht="30" x14ac:dyDescent="0.2">
      <c r="A64" s="35" t="s">
        <v>29</v>
      </c>
      <c r="B64" s="24"/>
      <c r="C64" s="37" t="s">
        <v>131</v>
      </c>
      <c r="D64" s="26">
        <v>7070</v>
      </c>
      <c r="E64" s="27">
        <f>D64/G64</f>
        <v>1.81</v>
      </c>
      <c r="F64" s="28">
        <f>E64/12</f>
        <v>0.15</v>
      </c>
      <c r="G64" s="15">
        <v>3910.5</v>
      </c>
      <c r="H64" s="15">
        <v>1.07</v>
      </c>
      <c r="I64" s="16">
        <v>0.03</v>
      </c>
    </row>
    <row r="65" spans="1:10" s="36" customFormat="1" ht="15" x14ac:dyDescent="0.2">
      <c r="A65" s="35" t="s">
        <v>30</v>
      </c>
      <c r="B65" s="24"/>
      <c r="C65" s="25" t="s">
        <v>137</v>
      </c>
      <c r="D65" s="151">
        <f>D66+D67+D68+D69+D70+D71+D72+D73+D74+D76+D77+D79+D80+D78+D75</f>
        <v>18586.53</v>
      </c>
      <c r="E65" s="27">
        <f>D65/G65</f>
        <v>4.75</v>
      </c>
      <c r="F65" s="28">
        <f>E65/12</f>
        <v>0.4</v>
      </c>
      <c r="G65" s="15">
        <v>3910.5</v>
      </c>
      <c r="H65" s="15">
        <v>1.07</v>
      </c>
      <c r="I65" s="16">
        <v>0.52</v>
      </c>
    </row>
    <row r="66" spans="1:10" s="22" customFormat="1" ht="24.75" customHeight="1" x14ac:dyDescent="0.2">
      <c r="A66" s="112" t="s">
        <v>74</v>
      </c>
      <c r="B66" s="107" t="s">
        <v>31</v>
      </c>
      <c r="C66" s="42"/>
      <c r="D66" s="124">
        <v>743.92</v>
      </c>
      <c r="E66" s="43"/>
      <c r="F66" s="44"/>
      <c r="G66" s="15">
        <v>3910.5</v>
      </c>
      <c r="H66" s="15">
        <v>1.07</v>
      </c>
      <c r="I66" s="16">
        <v>0.01</v>
      </c>
      <c r="J66" s="36"/>
    </row>
    <row r="67" spans="1:10" s="22" customFormat="1" ht="18" customHeight="1" x14ac:dyDescent="0.2">
      <c r="A67" s="112" t="s">
        <v>32</v>
      </c>
      <c r="B67" s="107" t="s">
        <v>33</v>
      </c>
      <c r="C67" s="42"/>
      <c r="D67" s="124">
        <v>548.89</v>
      </c>
      <c r="E67" s="43"/>
      <c r="F67" s="44"/>
      <c r="G67" s="15">
        <v>3910.5</v>
      </c>
      <c r="H67" s="15">
        <v>1.07</v>
      </c>
      <c r="I67" s="16">
        <v>0.01</v>
      </c>
      <c r="J67" s="36"/>
    </row>
    <row r="68" spans="1:10" s="22" customFormat="1" ht="15" x14ac:dyDescent="0.2">
      <c r="A68" s="112" t="s">
        <v>70</v>
      </c>
      <c r="B68" s="34" t="s">
        <v>31</v>
      </c>
      <c r="C68" s="42"/>
      <c r="D68" s="124">
        <v>978.07</v>
      </c>
      <c r="E68" s="43"/>
      <c r="F68" s="44"/>
      <c r="G68" s="15">
        <v>3910.5</v>
      </c>
      <c r="H68" s="15"/>
      <c r="I68" s="16"/>
      <c r="J68" s="36"/>
    </row>
    <row r="69" spans="1:10" s="22" customFormat="1" ht="15" x14ac:dyDescent="0.2">
      <c r="A69" s="112" t="s">
        <v>34</v>
      </c>
      <c r="B69" s="107" t="s">
        <v>31</v>
      </c>
      <c r="C69" s="42"/>
      <c r="D69" s="124">
        <v>1046</v>
      </c>
      <c r="E69" s="43"/>
      <c r="F69" s="44"/>
      <c r="G69" s="15">
        <v>3910.5</v>
      </c>
      <c r="H69" s="15">
        <v>1.07</v>
      </c>
      <c r="I69" s="16">
        <v>0.01</v>
      </c>
      <c r="J69" s="36"/>
    </row>
    <row r="70" spans="1:10" s="22" customFormat="1" ht="15" x14ac:dyDescent="0.2">
      <c r="A70" s="112" t="s">
        <v>35</v>
      </c>
      <c r="B70" s="107" t="s">
        <v>31</v>
      </c>
      <c r="C70" s="42"/>
      <c r="D70" s="124">
        <v>4663.38</v>
      </c>
      <c r="E70" s="43"/>
      <c r="F70" s="44"/>
      <c r="G70" s="15">
        <v>3910.5</v>
      </c>
      <c r="H70" s="15">
        <v>1.07</v>
      </c>
      <c r="I70" s="16">
        <v>0.06</v>
      </c>
      <c r="J70" s="36"/>
    </row>
    <row r="71" spans="1:10" s="22" customFormat="1" ht="15" x14ac:dyDescent="0.2">
      <c r="A71" s="112" t="s">
        <v>36</v>
      </c>
      <c r="B71" s="107" t="s">
        <v>31</v>
      </c>
      <c r="C71" s="42"/>
      <c r="D71" s="124">
        <v>1097.78</v>
      </c>
      <c r="E71" s="43"/>
      <c r="F71" s="44"/>
      <c r="G71" s="15">
        <v>3910.5</v>
      </c>
      <c r="H71" s="15">
        <v>1.07</v>
      </c>
      <c r="I71" s="16">
        <v>0.01</v>
      </c>
      <c r="J71" s="36"/>
    </row>
    <row r="72" spans="1:10" s="22" customFormat="1" ht="20.25" customHeight="1" x14ac:dyDescent="0.2">
      <c r="A72" s="112" t="s">
        <v>37</v>
      </c>
      <c r="B72" s="107" t="s">
        <v>31</v>
      </c>
      <c r="C72" s="42"/>
      <c r="D72" s="124">
        <v>522.99</v>
      </c>
      <c r="E72" s="43"/>
      <c r="F72" s="44"/>
      <c r="G72" s="15">
        <v>3910.5</v>
      </c>
      <c r="H72" s="15">
        <v>1.07</v>
      </c>
      <c r="I72" s="16">
        <v>0.01</v>
      </c>
      <c r="J72" s="36"/>
    </row>
    <row r="73" spans="1:10" s="22" customFormat="1" ht="18.75" customHeight="1" x14ac:dyDescent="0.2">
      <c r="A73" s="112" t="s">
        <v>38</v>
      </c>
      <c r="B73" s="107" t="s">
        <v>33</v>
      </c>
      <c r="C73" s="42"/>
      <c r="D73" s="124">
        <v>0</v>
      </c>
      <c r="E73" s="43"/>
      <c r="F73" s="44"/>
      <c r="G73" s="15">
        <v>3910.5</v>
      </c>
      <c r="H73" s="15">
        <v>1.07</v>
      </c>
      <c r="I73" s="16">
        <v>0.03</v>
      </c>
      <c r="J73" s="36"/>
    </row>
    <row r="74" spans="1:10" s="22" customFormat="1" ht="25.5" x14ac:dyDescent="0.2">
      <c r="A74" s="112" t="s">
        <v>39</v>
      </c>
      <c r="B74" s="107" t="s">
        <v>31</v>
      </c>
      <c r="C74" s="43"/>
      <c r="D74" s="125">
        <v>3728.93</v>
      </c>
      <c r="E74" s="43"/>
      <c r="F74" s="44"/>
      <c r="G74" s="15">
        <v>3910.5</v>
      </c>
      <c r="H74" s="15">
        <v>1.07</v>
      </c>
      <c r="I74" s="16">
        <v>0.05</v>
      </c>
      <c r="J74" s="36"/>
    </row>
    <row r="75" spans="1:10" s="22" customFormat="1" ht="15" x14ac:dyDescent="0.2">
      <c r="A75" s="112" t="s">
        <v>167</v>
      </c>
      <c r="B75" s="34" t="s">
        <v>31</v>
      </c>
      <c r="C75" s="43"/>
      <c r="D75" s="125">
        <v>1089.1099999999999</v>
      </c>
      <c r="E75" s="43"/>
      <c r="F75" s="44"/>
      <c r="G75" s="15"/>
      <c r="H75" s="15"/>
      <c r="I75" s="16"/>
      <c r="J75" s="36"/>
    </row>
    <row r="76" spans="1:10" s="22" customFormat="1" ht="25.5" x14ac:dyDescent="0.2">
      <c r="A76" s="112" t="s">
        <v>75</v>
      </c>
      <c r="B76" s="107" t="s">
        <v>31</v>
      </c>
      <c r="C76" s="43"/>
      <c r="D76" s="125">
        <v>4167.46</v>
      </c>
      <c r="E76" s="43"/>
      <c r="F76" s="44"/>
      <c r="G76" s="15">
        <v>3910.5</v>
      </c>
      <c r="H76" s="15">
        <v>1.07</v>
      </c>
      <c r="I76" s="16">
        <v>0.01</v>
      </c>
      <c r="J76" s="36"/>
    </row>
    <row r="77" spans="1:10" s="22" customFormat="1" ht="15" x14ac:dyDescent="0.2">
      <c r="A77" s="113" t="s">
        <v>132</v>
      </c>
      <c r="B77" s="93" t="s">
        <v>46</v>
      </c>
      <c r="C77" s="52"/>
      <c r="D77" s="152">
        <v>0</v>
      </c>
      <c r="E77" s="43"/>
      <c r="F77" s="44"/>
      <c r="G77" s="15">
        <v>3910.5</v>
      </c>
      <c r="H77" s="15">
        <v>1.07</v>
      </c>
      <c r="I77" s="16">
        <v>0</v>
      </c>
      <c r="J77" s="36"/>
    </row>
    <row r="78" spans="1:10" s="22" customFormat="1" ht="15" x14ac:dyDescent="0.2">
      <c r="A78" s="113" t="s">
        <v>133</v>
      </c>
      <c r="B78" s="93" t="s">
        <v>46</v>
      </c>
      <c r="C78" s="52"/>
      <c r="D78" s="152">
        <v>0</v>
      </c>
      <c r="E78" s="43"/>
      <c r="F78" s="44"/>
      <c r="G78" s="15">
        <v>3910.5</v>
      </c>
      <c r="H78" s="15">
        <v>1.07</v>
      </c>
      <c r="I78" s="16">
        <v>0.01</v>
      </c>
      <c r="J78" s="36"/>
    </row>
    <row r="79" spans="1:10" s="22" customFormat="1" ht="25.5" x14ac:dyDescent="0.2">
      <c r="A79" s="112" t="s">
        <v>113</v>
      </c>
      <c r="B79" s="34" t="s">
        <v>46</v>
      </c>
      <c r="C79" s="52"/>
      <c r="D79" s="152">
        <v>0</v>
      </c>
      <c r="E79" s="46"/>
      <c r="F79" s="85"/>
      <c r="G79" s="15">
        <v>3910.5</v>
      </c>
      <c r="H79" s="15"/>
      <c r="I79" s="16"/>
      <c r="J79" s="36"/>
    </row>
    <row r="80" spans="1:10" s="22" customFormat="1" ht="15" x14ac:dyDescent="0.2">
      <c r="A80" s="112" t="s">
        <v>114</v>
      </c>
      <c r="B80" s="93" t="s">
        <v>31</v>
      </c>
      <c r="C80" s="52"/>
      <c r="D80" s="52">
        <v>0</v>
      </c>
      <c r="E80" s="46"/>
      <c r="F80" s="85"/>
      <c r="G80" s="15">
        <v>3910.5</v>
      </c>
      <c r="H80" s="15"/>
      <c r="I80" s="16"/>
      <c r="J80" s="36"/>
    </row>
    <row r="81" spans="1:10" s="36" customFormat="1" ht="30" x14ac:dyDescent="0.2">
      <c r="A81" s="35" t="s">
        <v>40</v>
      </c>
      <c r="B81" s="24"/>
      <c r="C81" s="25" t="s">
        <v>138</v>
      </c>
      <c r="D81" s="151">
        <f>D82+D83+D84+D85+D86+D87+D88+D89+D90</f>
        <v>14865.98</v>
      </c>
      <c r="E81" s="27">
        <f>D81/G81</f>
        <v>3.8</v>
      </c>
      <c r="F81" s="28">
        <f>E81/12</f>
        <v>0.32</v>
      </c>
      <c r="G81" s="15">
        <v>3910.5</v>
      </c>
      <c r="H81" s="15">
        <v>1.07</v>
      </c>
      <c r="I81" s="16">
        <v>0.75</v>
      </c>
    </row>
    <row r="82" spans="1:10" s="22" customFormat="1" ht="21.75" customHeight="1" x14ac:dyDescent="0.2">
      <c r="A82" s="112" t="s">
        <v>41</v>
      </c>
      <c r="B82" s="107" t="s">
        <v>42</v>
      </c>
      <c r="C82" s="99"/>
      <c r="D82" s="124">
        <v>3137.99</v>
      </c>
      <c r="E82" s="43"/>
      <c r="F82" s="44"/>
      <c r="G82" s="15">
        <v>3910.5</v>
      </c>
      <c r="H82" s="15">
        <v>1.07</v>
      </c>
      <c r="I82" s="16">
        <v>0.04</v>
      </c>
      <c r="J82" s="36"/>
    </row>
    <row r="83" spans="1:10" s="22" customFormat="1" ht="25.5" x14ac:dyDescent="0.2">
      <c r="A83" s="112" t="s">
        <v>43</v>
      </c>
      <c r="B83" s="107" t="s">
        <v>44</v>
      </c>
      <c r="C83" s="99"/>
      <c r="D83" s="124">
        <v>2092.02</v>
      </c>
      <c r="E83" s="43"/>
      <c r="F83" s="44"/>
      <c r="G83" s="15">
        <v>3910.5</v>
      </c>
      <c r="H83" s="15">
        <v>1.07</v>
      </c>
      <c r="I83" s="16">
        <v>0.03</v>
      </c>
      <c r="J83" s="36"/>
    </row>
    <row r="84" spans="1:10" s="22" customFormat="1" ht="18.75" customHeight="1" x14ac:dyDescent="0.2">
      <c r="A84" s="112" t="s">
        <v>45</v>
      </c>
      <c r="B84" s="107" t="s">
        <v>46</v>
      </c>
      <c r="C84" s="99"/>
      <c r="D84" s="124">
        <v>2195.4899999999998</v>
      </c>
      <c r="E84" s="43"/>
      <c r="F84" s="44"/>
      <c r="G84" s="15">
        <v>3910.5</v>
      </c>
      <c r="H84" s="15">
        <v>1.07</v>
      </c>
      <c r="I84" s="16">
        <v>0.03</v>
      </c>
      <c r="J84" s="36"/>
    </row>
    <row r="85" spans="1:10" s="22" customFormat="1" ht="25.5" x14ac:dyDescent="0.2">
      <c r="A85" s="112" t="s">
        <v>47</v>
      </c>
      <c r="B85" s="107" t="s">
        <v>48</v>
      </c>
      <c r="C85" s="99"/>
      <c r="D85" s="124">
        <v>0</v>
      </c>
      <c r="E85" s="43"/>
      <c r="F85" s="44"/>
      <c r="G85" s="15">
        <v>3910.5</v>
      </c>
      <c r="H85" s="15">
        <v>1.07</v>
      </c>
      <c r="I85" s="16">
        <v>0.03</v>
      </c>
      <c r="J85" s="36"/>
    </row>
    <row r="86" spans="1:10" s="22" customFormat="1" ht="21" customHeight="1" x14ac:dyDescent="0.2">
      <c r="A86" s="112" t="s">
        <v>49</v>
      </c>
      <c r="B86" s="107" t="s">
        <v>10</v>
      </c>
      <c r="C86" s="41"/>
      <c r="D86" s="125">
        <v>7440.48</v>
      </c>
      <c r="E86" s="43"/>
      <c r="F86" s="44"/>
      <c r="G86" s="15">
        <v>3910.5</v>
      </c>
      <c r="H86" s="15">
        <v>1.07</v>
      </c>
      <c r="I86" s="16">
        <v>0.11</v>
      </c>
      <c r="J86" s="36"/>
    </row>
    <row r="87" spans="1:10" s="22" customFormat="1" ht="32.25" customHeight="1" x14ac:dyDescent="0.2">
      <c r="A87" s="112" t="s">
        <v>115</v>
      </c>
      <c r="B87" s="34" t="s">
        <v>31</v>
      </c>
      <c r="C87" s="45"/>
      <c r="D87" s="153">
        <v>0</v>
      </c>
      <c r="E87" s="46"/>
      <c r="F87" s="85"/>
      <c r="G87" s="15">
        <v>3910.5</v>
      </c>
      <c r="H87" s="15"/>
      <c r="I87" s="16"/>
      <c r="J87" s="36"/>
    </row>
    <row r="88" spans="1:10" s="22" customFormat="1" ht="27.75" customHeight="1" x14ac:dyDescent="0.2">
      <c r="A88" s="112" t="s">
        <v>113</v>
      </c>
      <c r="B88" s="34" t="s">
        <v>116</v>
      </c>
      <c r="C88" s="45"/>
      <c r="D88" s="153">
        <v>0</v>
      </c>
      <c r="E88" s="46"/>
      <c r="F88" s="85"/>
      <c r="G88" s="15">
        <v>3910.5</v>
      </c>
      <c r="H88" s="15"/>
      <c r="I88" s="16"/>
      <c r="J88" s="36"/>
    </row>
    <row r="89" spans="1:10" s="22" customFormat="1" ht="21" customHeight="1" x14ac:dyDescent="0.2">
      <c r="A89" s="111" t="s">
        <v>117</v>
      </c>
      <c r="B89" s="34" t="s">
        <v>46</v>
      </c>
      <c r="C89" s="45"/>
      <c r="D89" s="153">
        <v>0</v>
      </c>
      <c r="E89" s="46"/>
      <c r="F89" s="85"/>
      <c r="G89" s="15">
        <v>3910.5</v>
      </c>
      <c r="H89" s="15"/>
      <c r="I89" s="16"/>
      <c r="J89" s="36"/>
    </row>
    <row r="90" spans="1:10" s="22" customFormat="1" ht="21" customHeight="1" x14ac:dyDescent="0.2">
      <c r="A90" s="112" t="s">
        <v>118</v>
      </c>
      <c r="B90" s="34" t="s">
        <v>31</v>
      </c>
      <c r="C90" s="45"/>
      <c r="D90" s="153">
        <v>0</v>
      </c>
      <c r="E90" s="46"/>
      <c r="F90" s="85"/>
      <c r="G90" s="15">
        <v>3910.5</v>
      </c>
      <c r="H90" s="15"/>
      <c r="I90" s="16"/>
      <c r="J90" s="36"/>
    </row>
    <row r="91" spans="1:10" s="22" customFormat="1" ht="30" x14ac:dyDescent="0.2">
      <c r="A91" s="35" t="s">
        <v>50</v>
      </c>
      <c r="B91" s="86"/>
      <c r="C91" s="116" t="s">
        <v>139</v>
      </c>
      <c r="D91" s="27">
        <v>0</v>
      </c>
      <c r="E91" s="27">
        <f>D91/G91</f>
        <v>0</v>
      </c>
      <c r="F91" s="28">
        <f>E91/12</f>
        <v>0</v>
      </c>
      <c r="G91" s="15">
        <v>3910.5</v>
      </c>
      <c r="H91" s="15">
        <v>1.07</v>
      </c>
      <c r="I91" s="16">
        <v>0.06</v>
      </c>
      <c r="J91" s="36"/>
    </row>
    <row r="92" spans="1:10" s="22" customFormat="1" ht="17.25" customHeight="1" x14ac:dyDescent="0.2">
      <c r="A92" s="112" t="s">
        <v>119</v>
      </c>
      <c r="B92" s="107" t="s">
        <v>31</v>
      </c>
      <c r="C92" s="45"/>
      <c r="D92" s="30">
        <v>0</v>
      </c>
      <c r="E92" s="27"/>
      <c r="F92" s="28"/>
      <c r="G92" s="15">
        <v>3910.5</v>
      </c>
      <c r="H92" s="15"/>
      <c r="I92" s="16"/>
      <c r="J92" s="36"/>
    </row>
    <row r="93" spans="1:10" s="22" customFormat="1" ht="18.75" customHeight="1" x14ac:dyDescent="0.2">
      <c r="A93" s="111" t="s">
        <v>120</v>
      </c>
      <c r="B93" s="34" t="s">
        <v>46</v>
      </c>
      <c r="C93" s="45"/>
      <c r="D93" s="30">
        <v>0</v>
      </c>
      <c r="E93" s="27"/>
      <c r="F93" s="28"/>
      <c r="G93" s="15">
        <v>3910.5</v>
      </c>
      <c r="H93" s="15"/>
      <c r="I93" s="16"/>
      <c r="J93" s="36"/>
    </row>
    <row r="94" spans="1:10" s="22" customFormat="1" ht="15" x14ac:dyDescent="0.2">
      <c r="A94" s="112" t="s">
        <v>121</v>
      </c>
      <c r="B94" s="34" t="s">
        <v>116</v>
      </c>
      <c r="C94" s="45"/>
      <c r="D94" s="30">
        <v>0</v>
      </c>
      <c r="E94" s="27"/>
      <c r="F94" s="28"/>
      <c r="G94" s="15">
        <v>3910.5</v>
      </c>
      <c r="H94" s="15"/>
      <c r="I94" s="16"/>
      <c r="J94" s="36"/>
    </row>
    <row r="95" spans="1:10" s="22" customFormat="1" ht="33.75" customHeight="1" x14ac:dyDescent="0.2">
      <c r="A95" s="112" t="s">
        <v>122</v>
      </c>
      <c r="B95" s="34" t="s">
        <v>46</v>
      </c>
      <c r="C95" s="45"/>
      <c r="D95" s="30">
        <v>0</v>
      </c>
      <c r="E95" s="27"/>
      <c r="F95" s="28"/>
      <c r="G95" s="15">
        <v>3910.5</v>
      </c>
      <c r="H95" s="15"/>
      <c r="I95" s="16"/>
      <c r="J95" s="36"/>
    </row>
    <row r="96" spans="1:10" s="22" customFormat="1" ht="24.75" customHeight="1" x14ac:dyDescent="0.2">
      <c r="A96" s="106" t="s">
        <v>123</v>
      </c>
      <c r="B96" s="107"/>
      <c r="C96" s="116" t="s">
        <v>140</v>
      </c>
      <c r="D96" s="151">
        <f>D98+D99+D100+D101+D102</f>
        <v>20262.52</v>
      </c>
      <c r="E96" s="27">
        <f>D96/G96</f>
        <v>5.18</v>
      </c>
      <c r="F96" s="28">
        <f>E96/12</f>
        <v>0.43</v>
      </c>
      <c r="G96" s="15">
        <v>3910.5</v>
      </c>
      <c r="H96" s="15">
        <v>1.07</v>
      </c>
      <c r="I96" s="16">
        <v>0.21</v>
      </c>
      <c r="J96" s="36"/>
    </row>
    <row r="97" spans="1:10" s="22" customFormat="1" ht="21" customHeight="1" x14ac:dyDescent="0.2">
      <c r="A97" s="112" t="s">
        <v>51</v>
      </c>
      <c r="B97" s="107" t="s">
        <v>10</v>
      </c>
      <c r="C97" s="99"/>
      <c r="D97" s="124">
        <f t="shared" ref="D97:D102" si="0">E97*G97</f>
        <v>0</v>
      </c>
      <c r="E97" s="43"/>
      <c r="F97" s="44"/>
      <c r="G97" s="15">
        <v>3910.5</v>
      </c>
      <c r="H97" s="15">
        <v>1.07</v>
      </c>
      <c r="I97" s="16">
        <v>0</v>
      </c>
      <c r="J97" s="36"/>
    </row>
    <row r="98" spans="1:10" s="22" customFormat="1" ht="48" customHeight="1" x14ac:dyDescent="0.2">
      <c r="A98" s="112" t="s">
        <v>124</v>
      </c>
      <c r="B98" s="107" t="s">
        <v>31</v>
      </c>
      <c r="C98" s="99"/>
      <c r="D98" s="124">
        <v>14335.96</v>
      </c>
      <c r="E98" s="43"/>
      <c r="F98" s="44"/>
      <c r="G98" s="15">
        <v>3910.5</v>
      </c>
      <c r="H98" s="15">
        <v>1.07</v>
      </c>
      <c r="I98" s="16">
        <v>0.2</v>
      </c>
      <c r="J98" s="36"/>
    </row>
    <row r="99" spans="1:10" s="22" customFormat="1" ht="38.25" x14ac:dyDescent="0.2">
      <c r="A99" s="112" t="s">
        <v>125</v>
      </c>
      <c r="B99" s="107" t="s">
        <v>31</v>
      </c>
      <c r="C99" s="99"/>
      <c r="D99" s="124">
        <v>1093.4000000000001</v>
      </c>
      <c r="E99" s="43"/>
      <c r="F99" s="44"/>
      <c r="G99" s="15">
        <v>3910.5</v>
      </c>
      <c r="H99" s="15">
        <v>1.07</v>
      </c>
      <c r="I99" s="16">
        <v>0.01</v>
      </c>
      <c r="J99" s="36"/>
    </row>
    <row r="100" spans="1:10" s="22" customFormat="1" ht="27.75" customHeight="1" x14ac:dyDescent="0.2">
      <c r="A100" s="112" t="s">
        <v>53</v>
      </c>
      <c r="B100" s="107" t="s">
        <v>18</v>
      </c>
      <c r="C100" s="99"/>
      <c r="D100" s="124">
        <f t="shared" si="0"/>
        <v>0</v>
      </c>
      <c r="E100" s="43"/>
      <c r="F100" s="44"/>
      <c r="G100" s="15">
        <v>3910.5</v>
      </c>
      <c r="H100" s="15">
        <v>1.07</v>
      </c>
      <c r="I100" s="16">
        <v>0</v>
      </c>
      <c r="J100" s="36"/>
    </row>
    <row r="101" spans="1:10" s="22" customFormat="1" ht="21" customHeight="1" x14ac:dyDescent="0.2">
      <c r="A101" s="112" t="s">
        <v>52</v>
      </c>
      <c r="B101" s="34" t="s">
        <v>54</v>
      </c>
      <c r="C101" s="99"/>
      <c r="D101" s="124">
        <v>4833.16</v>
      </c>
      <c r="E101" s="43"/>
      <c r="F101" s="44"/>
      <c r="G101" s="15">
        <v>3910.5</v>
      </c>
      <c r="H101" s="15">
        <v>1.07</v>
      </c>
      <c r="I101" s="16">
        <v>0</v>
      </c>
      <c r="J101" s="36"/>
    </row>
    <row r="102" spans="1:10" s="22" customFormat="1" ht="57" customHeight="1" x14ac:dyDescent="0.2">
      <c r="A102" s="112" t="s">
        <v>126</v>
      </c>
      <c r="B102" s="34" t="s">
        <v>55</v>
      </c>
      <c r="C102" s="99"/>
      <c r="D102" s="124">
        <f t="shared" si="0"/>
        <v>0</v>
      </c>
      <c r="E102" s="43"/>
      <c r="F102" s="44"/>
      <c r="G102" s="15">
        <v>3910.5</v>
      </c>
      <c r="H102" s="15">
        <v>1.07</v>
      </c>
      <c r="I102" s="16">
        <v>0</v>
      </c>
      <c r="J102" s="36"/>
    </row>
    <row r="103" spans="1:10" s="15" customFormat="1" ht="30" x14ac:dyDescent="0.2">
      <c r="A103" s="35" t="s">
        <v>56</v>
      </c>
      <c r="B103" s="24"/>
      <c r="C103" s="25" t="s">
        <v>141</v>
      </c>
      <c r="D103" s="151">
        <f>D104+D105</f>
        <v>23400</v>
      </c>
      <c r="E103" s="27">
        <f>D103/G103</f>
        <v>5.98</v>
      </c>
      <c r="F103" s="28">
        <f>E103/12</f>
        <v>0.5</v>
      </c>
      <c r="G103" s="15">
        <v>3910.5</v>
      </c>
      <c r="H103" s="15">
        <v>1.07</v>
      </c>
      <c r="I103" s="16">
        <v>0.03</v>
      </c>
      <c r="J103" s="36"/>
    </row>
    <row r="104" spans="1:10" s="22" customFormat="1" ht="44.25" customHeight="1" x14ac:dyDescent="0.2">
      <c r="A104" s="111" t="s">
        <v>127</v>
      </c>
      <c r="B104" s="34" t="s">
        <v>33</v>
      </c>
      <c r="C104" s="99"/>
      <c r="D104" s="124">
        <v>23400</v>
      </c>
      <c r="E104" s="43"/>
      <c r="F104" s="44"/>
      <c r="G104" s="15">
        <v>3910.5</v>
      </c>
      <c r="H104" s="15">
        <v>1.07</v>
      </c>
      <c r="I104" s="16">
        <v>0.03</v>
      </c>
      <c r="J104" s="36"/>
    </row>
    <row r="105" spans="1:10" s="22" customFormat="1" ht="16.5" customHeight="1" x14ac:dyDescent="0.2">
      <c r="A105" s="111" t="s">
        <v>178</v>
      </c>
      <c r="B105" s="34" t="s">
        <v>55</v>
      </c>
      <c r="C105" s="100"/>
      <c r="D105" s="124">
        <v>0</v>
      </c>
      <c r="E105" s="46"/>
      <c r="F105" s="85"/>
      <c r="G105" s="15">
        <v>3910.5</v>
      </c>
      <c r="H105" s="15"/>
      <c r="I105" s="16"/>
      <c r="J105" s="36"/>
    </row>
    <row r="106" spans="1:10" s="22" customFormat="1" ht="18.75" customHeight="1" x14ac:dyDescent="0.2">
      <c r="A106" s="35" t="s">
        <v>57</v>
      </c>
      <c r="B106" s="40"/>
      <c r="C106" s="98" t="s">
        <v>142</v>
      </c>
      <c r="D106" s="151">
        <f>D107</f>
        <v>0</v>
      </c>
      <c r="E106" s="27">
        <f>D106/G106</f>
        <v>0</v>
      </c>
      <c r="F106" s="28">
        <f>E106/12</f>
        <v>0</v>
      </c>
      <c r="G106" s="15">
        <v>3910.5</v>
      </c>
      <c r="H106" s="15"/>
      <c r="I106" s="16"/>
      <c r="J106" s="36"/>
    </row>
    <row r="107" spans="1:10" s="22" customFormat="1" ht="15" x14ac:dyDescent="0.2">
      <c r="A107" s="39" t="s">
        <v>58</v>
      </c>
      <c r="B107" s="47" t="s">
        <v>31</v>
      </c>
      <c r="C107" s="100"/>
      <c r="D107" s="124">
        <v>0</v>
      </c>
      <c r="E107" s="46"/>
      <c r="F107" s="85"/>
      <c r="G107" s="15">
        <v>3910.5</v>
      </c>
      <c r="H107" s="15"/>
      <c r="I107" s="16"/>
      <c r="J107" s="36"/>
    </row>
    <row r="108" spans="1:10" s="15" customFormat="1" ht="15" x14ac:dyDescent="0.2">
      <c r="A108" s="35" t="s">
        <v>59</v>
      </c>
      <c r="B108" s="24"/>
      <c r="C108" s="25" t="s">
        <v>136</v>
      </c>
      <c r="D108" s="151">
        <f>D109+D110+D111+D112</f>
        <v>2915.79</v>
      </c>
      <c r="E108" s="27">
        <f>D108/G108</f>
        <v>0.75</v>
      </c>
      <c r="F108" s="28">
        <f>E108/12</f>
        <v>0.06</v>
      </c>
      <c r="G108" s="15">
        <v>3910.5</v>
      </c>
      <c r="H108" s="15">
        <v>1.07</v>
      </c>
      <c r="I108" s="16">
        <v>0.47</v>
      </c>
      <c r="J108" s="36"/>
    </row>
    <row r="109" spans="1:10" s="22" customFormat="1" ht="15" x14ac:dyDescent="0.2">
      <c r="A109" s="39" t="s">
        <v>72</v>
      </c>
      <c r="B109" s="40" t="s">
        <v>42</v>
      </c>
      <c r="C109" s="99"/>
      <c r="D109" s="124">
        <v>0</v>
      </c>
      <c r="E109" s="43"/>
      <c r="F109" s="44"/>
      <c r="G109" s="15">
        <v>3910.5</v>
      </c>
      <c r="H109" s="15">
        <v>1.07</v>
      </c>
      <c r="I109" s="16">
        <v>0.09</v>
      </c>
      <c r="J109" s="36"/>
    </row>
    <row r="110" spans="1:10" s="22" customFormat="1" ht="15" x14ac:dyDescent="0.2">
      <c r="A110" s="39" t="s">
        <v>60</v>
      </c>
      <c r="B110" s="47" t="s">
        <v>42</v>
      </c>
      <c r="C110" s="99"/>
      <c r="D110" s="124">
        <v>0</v>
      </c>
      <c r="E110" s="43"/>
      <c r="F110" s="44"/>
      <c r="G110" s="15">
        <v>3910.5</v>
      </c>
      <c r="H110" s="15"/>
      <c r="I110" s="16"/>
      <c r="J110" s="36"/>
    </row>
    <row r="111" spans="1:10" s="22" customFormat="1" ht="15" x14ac:dyDescent="0.2">
      <c r="A111" s="39" t="s">
        <v>61</v>
      </c>
      <c r="B111" s="47" t="s">
        <v>69</v>
      </c>
      <c r="C111" s="99"/>
      <c r="D111" s="124">
        <v>2915.79</v>
      </c>
      <c r="E111" s="43"/>
      <c r="F111" s="44"/>
      <c r="G111" s="15">
        <v>3910.5</v>
      </c>
      <c r="H111" s="15">
        <v>1.07</v>
      </c>
      <c r="I111" s="16">
        <v>0.04</v>
      </c>
      <c r="J111" s="36"/>
    </row>
    <row r="112" spans="1:10" s="22" customFormat="1" ht="25.5" customHeight="1" x14ac:dyDescent="0.2">
      <c r="A112" s="83" t="s">
        <v>62</v>
      </c>
      <c r="B112" s="84" t="s">
        <v>42</v>
      </c>
      <c r="C112" s="99"/>
      <c r="D112" s="124">
        <v>0</v>
      </c>
      <c r="E112" s="43"/>
      <c r="F112" s="44"/>
      <c r="G112" s="15">
        <v>3910.5</v>
      </c>
      <c r="H112" s="15"/>
      <c r="I112" s="16"/>
      <c r="J112" s="36"/>
    </row>
    <row r="113" spans="1:9" s="15" customFormat="1" ht="155.25" x14ac:dyDescent="0.2">
      <c r="A113" s="106" t="s">
        <v>180</v>
      </c>
      <c r="B113" s="104" t="s">
        <v>18</v>
      </c>
      <c r="C113" s="168"/>
      <c r="D113" s="169">
        <v>50000</v>
      </c>
      <c r="E113" s="168">
        <f>D113/G113</f>
        <v>12.79</v>
      </c>
      <c r="F113" s="170">
        <f>E113/12</f>
        <v>1.07</v>
      </c>
      <c r="G113" s="15">
        <v>3910.5</v>
      </c>
      <c r="H113" s="15">
        <v>1.07</v>
      </c>
      <c r="I113" s="16">
        <v>1.33</v>
      </c>
    </row>
    <row r="114" spans="1:9" s="15" customFormat="1" ht="18.75" x14ac:dyDescent="0.2">
      <c r="A114" s="144" t="s">
        <v>172</v>
      </c>
      <c r="B114" s="104" t="s">
        <v>10</v>
      </c>
      <c r="C114" s="172"/>
      <c r="D114" s="171">
        <f>3409.54+21428.15</f>
        <v>24837.69</v>
      </c>
      <c r="E114" s="172">
        <f>D114/G114</f>
        <v>6.35</v>
      </c>
      <c r="F114" s="173">
        <f>E114/12</f>
        <v>0.53</v>
      </c>
      <c r="G114" s="15">
        <v>3910.5</v>
      </c>
      <c r="I114" s="16"/>
    </row>
    <row r="115" spans="1:9" s="15" customFormat="1" ht="18.75" x14ac:dyDescent="0.2">
      <c r="A115" s="144" t="s">
        <v>173</v>
      </c>
      <c r="B115" s="104" t="s">
        <v>10</v>
      </c>
      <c r="C115" s="172"/>
      <c r="D115" s="171">
        <f>(3409.54+4706.41+7739.39)</f>
        <v>15855.34</v>
      </c>
      <c r="E115" s="172">
        <f t="shared" ref="E115:E117" si="1">D115/G115</f>
        <v>4.05</v>
      </c>
      <c r="F115" s="173">
        <f t="shared" ref="F115:F117" si="2">E115/12</f>
        <v>0.34</v>
      </c>
      <c r="G115" s="15">
        <v>3910.5</v>
      </c>
      <c r="I115" s="16"/>
    </row>
    <row r="116" spans="1:9" s="15" customFormat="1" ht="18.75" x14ac:dyDescent="0.2">
      <c r="A116" s="144" t="s">
        <v>174</v>
      </c>
      <c r="B116" s="104" t="s">
        <v>10</v>
      </c>
      <c r="C116" s="172"/>
      <c r="D116" s="171">
        <v>31073.15</v>
      </c>
      <c r="E116" s="172">
        <f t="shared" si="1"/>
        <v>7.95</v>
      </c>
      <c r="F116" s="173">
        <f t="shared" si="2"/>
        <v>0.66</v>
      </c>
      <c r="G116" s="15">
        <v>3910.5</v>
      </c>
      <c r="I116" s="16"/>
    </row>
    <row r="117" spans="1:9" s="15" customFormat="1" ht="18.75" x14ac:dyDescent="0.2">
      <c r="A117" s="144" t="s">
        <v>175</v>
      </c>
      <c r="B117" s="104" t="s">
        <v>10</v>
      </c>
      <c r="C117" s="27"/>
      <c r="D117" s="151">
        <v>28687.91</v>
      </c>
      <c r="E117" s="27">
        <f t="shared" si="1"/>
        <v>7.34</v>
      </c>
      <c r="F117" s="28">
        <f t="shared" si="2"/>
        <v>0.61</v>
      </c>
      <c r="G117" s="15">
        <v>3910.5</v>
      </c>
      <c r="I117" s="16"/>
    </row>
    <row r="118" spans="1:9" s="53" customFormat="1" ht="27" customHeight="1" thickBot="1" x14ac:dyDescent="0.25">
      <c r="A118" s="142" t="s">
        <v>63</v>
      </c>
      <c r="B118" s="143" t="s">
        <v>15</v>
      </c>
      <c r="C118" s="167"/>
      <c r="D118" s="151">
        <f>E118*G118</f>
        <v>96667.56</v>
      </c>
      <c r="E118" s="165">
        <f>F118*12</f>
        <v>24.72</v>
      </c>
      <c r="F118" s="166">
        <v>2.06</v>
      </c>
      <c r="G118" s="15">
        <v>3910.5</v>
      </c>
      <c r="I118" s="54"/>
    </row>
    <row r="119" spans="1:9" s="57" customFormat="1" ht="20.25" thickBot="1" x14ac:dyDescent="0.45">
      <c r="A119" s="55" t="s">
        <v>64</v>
      </c>
      <c r="B119" s="56"/>
      <c r="C119" s="102"/>
      <c r="D119" s="145">
        <f>D113+D108+D106+D103+D96+D91+D81+D65+D64+D63+D62+D51+D49+D48+D41+D40+D29+D15+D118+D42+D117+D116+D115+D114+D61+D50</f>
        <v>1091044.8799999999</v>
      </c>
      <c r="E119" s="145">
        <f>E113+E108+E106+E103+E96+E91+E81+E65+E64+E63+E62+E51+E49+E48+E41+E40+E29+E15+E118+E42+E117+E116+E115+E114+E61+E50</f>
        <v>279</v>
      </c>
      <c r="F119" s="145">
        <f>F113+F108+F106+F103+F96+F91+F81+F65+F64+F63+F62+F51+F49+F48+F41+F40+F29+F15+F118+F42+F117+F116+F115+F114+F61+F50</f>
        <v>23.26</v>
      </c>
      <c r="G119" s="15">
        <v>3910.5</v>
      </c>
      <c r="I119" s="58"/>
    </row>
    <row r="120" spans="1:9" s="65" customFormat="1" ht="20.25" customHeight="1" thickBot="1" x14ac:dyDescent="0.45">
      <c r="A120" s="61"/>
      <c r="B120" s="62"/>
      <c r="C120" s="63"/>
      <c r="D120" s="64"/>
      <c r="E120" s="64"/>
      <c r="F120" s="64"/>
      <c r="G120" s="15">
        <v>3910.5</v>
      </c>
      <c r="I120" s="66"/>
    </row>
    <row r="121" spans="1:9" s="122" customFormat="1" ht="38.25" thickBot="1" x14ac:dyDescent="0.25">
      <c r="A121" s="117" t="s">
        <v>146</v>
      </c>
      <c r="B121" s="118"/>
      <c r="C121" s="119"/>
      <c r="D121" s="120">
        <f>SUM(D122:D125)</f>
        <v>155818.51</v>
      </c>
      <c r="E121" s="120">
        <f>SUM(E122:E125)</f>
        <v>39.840000000000003</v>
      </c>
      <c r="F121" s="121">
        <f>SUM(F122:F125)</f>
        <v>3.33</v>
      </c>
      <c r="G121" s="122">
        <v>3910.5</v>
      </c>
      <c r="H121" s="123"/>
    </row>
    <row r="122" spans="1:9" s="65" customFormat="1" ht="18.75" x14ac:dyDescent="0.4">
      <c r="A122" s="130" t="s">
        <v>148</v>
      </c>
      <c r="B122" s="131"/>
      <c r="C122" s="132"/>
      <c r="D122" s="174">
        <v>112004.34</v>
      </c>
      <c r="E122" s="175">
        <f>D122/G122</f>
        <v>28.64</v>
      </c>
      <c r="F122" s="176">
        <f>E122/12</f>
        <v>2.39</v>
      </c>
      <c r="G122" s="15">
        <v>3910.5</v>
      </c>
      <c r="I122" s="66"/>
    </row>
    <row r="123" spans="1:9" s="65" customFormat="1" ht="18.75" x14ac:dyDescent="0.4">
      <c r="A123" s="136" t="s">
        <v>150</v>
      </c>
      <c r="B123" s="50"/>
      <c r="C123" s="51"/>
      <c r="D123" s="177">
        <v>17711.14</v>
      </c>
      <c r="E123" s="178">
        <f t="shared" ref="E123:E125" si="3">D123/G123</f>
        <v>4.53</v>
      </c>
      <c r="F123" s="179">
        <f t="shared" ref="F123:F125" si="4">E123/12</f>
        <v>0.38</v>
      </c>
      <c r="G123" s="15">
        <v>3910.5</v>
      </c>
      <c r="I123" s="66"/>
    </row>
    <row r="124" spans="1:9" s="65" customFormat="1" ht="18.75" x14ac:dyDescent="0.4">
      <c r="A124" s="136" t="s">
        <v>157</v>
      </c>
      <c r="B124" s="50"/>
      <c r="C124" s="51"/>
      <c r="D124" s="177">
        <v>24212.36</v>
      </c>
      <c r="E124" s="178">
        <f t="shared" si="3"/>
        <v>6.19</v>
      </c>
      <c r="F124" s="179">
        <f t="shared" si="4"/>
        <v>0.52</v>
      </c>
      <c r="G124" s="15">
        <v>3910.5</v>
      </c>
      <c r="I124" s="66"/>
    </row>
    <row r="125" spans="1:9" s="65" customFormat="1" ht="18.75" x14ac:dyDescent="0.4">
      <c r="A125" s="136" t="s">
        <v>179</v>
      </c>
      <c r="B125" s="50"/>
      <c r="C125" s="51"/>
      <c r="D125" s="177">
        <v>1890.67</v>
      </c>
      <c r="E125" s="178">
        <f t="shared" si="3"/>
        <v>0.48</v>
      </c>
      <c r="F125" s="179">
        <f t="shared" si="4"/>
        <v>0.04</v>
      </c>
      <c r="G125" s="15">
        <v>3910.5</v>
      </c>
      <c r="I125" s="66"/>
    </row>
    <row r="126" spans="1:9" s="65" customFormat="1" ht="19.5" thickBot="1" x14ac:dyDescent="0.45">
      <c r="A126" s="61"/>
      <c r="B126" s="62"/>
      <c r="C126" s="63"/>
      <c r="D126" s="63"/>
      <c r="E126" s="67"/>
      <c r="F126" s="63"/>
      <c r="I126" s="66"/>
    </row>
    <row r="127" spans="1:9" s="159" customFormat="1" ht="20.25" thickBot="1" x14ac:dyDescent="0.25">
      <c r="A127" s="154" t="s">
        <v>176</v>
      </c>
      <c r="B127" s="156"/>
      <c r="C127" s="157"/>
      <c r="D127" s="158">
        <f>D119+D121</f>
        <v>1246863.3899999999</v>
      </c>
      <c r="E127" s="158">
        <f>E119+E121</f>
        <v>318.83999999999997</v>
      </c>
      <c r="F127" s="158">
        <f>F119+F121</f>
        <v>26.59</v>
      </c>
      <c r="I127" s="160"/>
    </row>
    <row r="128" spans="1:9" s="78" customFormat="1" x14ac:dyDescent="0.2">
      <c r="A128" s="79"/>
      <c r="I128" s="161"/>
    </row>
    <row r="129" spans="1:9" s="78" customFormat="1" ht="13.5" thickBot="1" x14ac:dyDescent="0.25">
      <c r="A129" s="79"/>
      <c r="I129" s="161"/>
    </row>
    <row r="130" spans="1:9" s="78" customFormat="1" ht="22.5" customHeight="1" thickBot="1" x14ac:dyDescent="0.25">
      <c r="A130" s="155" t="s">
        <v>94</v>
      </c>
      <c r="B130" s="162" t="s">
        <v>15</v>
      </c>
      <c r="C130" s="163" t="s">
        <v>134</v>
      </c>
      <c r="D130" s="164">
        <f>161295.08*1.086</f>
        <v>175166.46</v>
      </c>
      <c r="E130" s="81">
        <f>D130/G130</f>
        <v>44.79</v>
      </c>
      <c r="F130" s="82">
        <f>E130/12</f>
        <v>3.73</v>
      </c>
      <c r="G130" s="15">
        <v>3910.5</v>
      </c>
      <c r="I130" s="161"/>
    </row>
    <row r="131" spans="1:9" s="78" customFormat="1" x14ac:dyDescent="0.2">
      <c r="A131" s="79"/>
      <c r="I131" s="161"/>
    </row>
    <row r="132" spans="1:9" s="78" customFormat="1" ht="13.5" thickBot="1" x14ac:dyDescent="0.25">
      <c r="A132" s="79"/>
      <c r="I132" s="161"/>
    </row>
    <row r="133" spans="1:9" s="78" customFormat="1" ht="20.25" thickBot="1" x14ac:dyDescent="0.25">
      <c r="A133" s="154" t="s">
        <v>177</v>
      </c>
      <c r="B133" s="156"/>
      <c r="C133" s="157"/>
      <c r="D133" s="158">
        <f>D127+D130</f>
        <v>1422029.85</v>
      </c>
      <c r="E133" s="158">
        <f t="shared" ref="E133" si="5">E127+E130</f>
        <v>363.63</v>
      </c>
      <c r="F133" s="158">
        <f>F127+F130</f>
        <v>30.32</v>
      </c>
      <c r="I133" s="161"/>
    </row>
    <row r="134" spans="1:9" s="65" customFormat="1" ht="18.75" x14ac:dyDescent="0.4">
      <c r="A134" s="61"/>
      <c r="B134" s="62"/>
      <c r="C134" s="63"/>
      <c r="D134" s="63"/>
      <c r="E134" s="67"/>
      <c r="F134" s="63"/>
      <c r="I134" s="66"/>
    </row>
    <row r="135" spans="1:9" s="59" customFormat="1" ht="19.5" x14ac:dyDescent="0.2">
      <c r="A135" s="72"/>
      <c r="B135" s="73"/>
      <c r="C135" s="74"/>
      <c r="D135" s="74"/>
      <c r="E135" s="74"/>
      <c r="F135" s="75"/>
      <c r="I135" s="60"/>
    </row>
    <row r="136" spans="1:9" s="59" customFormat="1" ht="19.5" x14ac:dyDescent="0.2">
      <c r="A136" s="72"/>
      <c r="B136" s="73"/>
      <c r="C136" s="74"/>
      <c r="D136" s="74"/>
      <c r="E136" s="74"/>
      <c r="F136" s="75"/>
      <c r="I136" s="60"/>
    </row>
    <row r="137" spans="1:9" s="59" customFormat="1" ht="19.5" x14ac:dyDescent="0.2">
      <c r="A137" s="72"/>
      <c r="B137" s="73"/>
      <c r="C137" s="74"/>
      <c r="D137" s="74"/>
      <c r="E137" s="74"/>
      <c r="F137" s="75"/>
      <c r="I137" s="60"/>
    </row>
    <row r="138" spans="1:9" s="59" customFormat="1" ht="19.5" x14ac:dyDescent="0.2">
      <c r="A138" s="72"/>
      <c r="B138" s="73"/>
      <c r="C138" s="74"/>
      <c r="D138" s="74"/>
      <c r="E138" s="74"/>
      <c r="F138" s="75"/>
      <c r="I138" s="60"/>
    </row>
    <row r="139" spans="1:9" s="59" customFormat="1" ht="19.5" x14ac:dyDescent="0.2">
      <c r="A139" s="72"/>
      <c r="B139" s="73"/>
      <c r="C139" s="74"/>
      <c r="D139" s="74"/>
      <c r="E139" s="74"/>
      <c r="F139" s="75"/>
      <c r="I139" s="60"/>
    </row>
    <row r="140" spans="1:9" s="59" customFormat="1" ht="19.5" x14ac:dyDescent="0.2">
      <c r="A140" s="72"/>
      <c r="B140" s="73"/>
      <c r="C140" s="74"/>
      <c r="D140" s="74"/>
      <c r="E140" s="74"/>
      <c r="F140" s="75"/>
      <c r="I140" s="60"/>
    </row>
    <row r="141" spans="1:9" s="59" customFormat="1" ht="19.5" x14ac:dyDescent="0.2">
      <c r="A141" s="72"/>
      <c r="B141" s="73"/>
      <c r="C141" s="74"/>
      <c r="D141" s="74"/>
      <c r="E141" s="74"/>
      <c r="F141" s="75"/>
      <c r="I141" s="60"/>
    </row>
    <row r="142" spans="1:9" s="76" customFormat="1" ht="14.25" x14ac:dyDescent="0.2">
      <c r="A142" s="180" t="s">
        <v>66</v>
      </c>
      <c r="B142" s="180"/>
      <c r="C142" s="180"/>
      <c r="D142" s="180"/>
      <c r="I142" s="77"/>
    </row>
    <row r="143" spans="1:9" s="76" customFormat="1" x14ac:dyDescent="0.2">
      <c r="F143" s="78"/>
      <c r="I143" s="77"/>
    </row>
    <row r="144" spans="1:9" s="76" customFormat="1" x14ac:dyDescent="0.2">
      <c r="A144" s="79" t="s">
        <v>67</v>
      </c>
      <c r="F144" s="78"/>
      <c r="I144" s="77"/>
    </row>
    <row r="145" spans="6:9" s="76" customFormat="1" x14ac:dyDescent="0.2">
      <c r="F145" s="78"/>
      <c r="I145" s="77"/>
    </row>
    <row r="146" spans="6:9" s="76" customFormat="1" x14ac:dyDescent="0.2">
      <c r="F146" s="78"/>
      <c r="I146" s="77"/>
    </row>
    <row r="147" spans="6:9" s="76" customFormat="1" x14ac:dyDescent="0.2">
      <c r="F147" s="78"/>
      <c r="I147" s="77"/>
    </row>
    <row r="148" spans="6:9" s="76" customFormat="1" x14ac:dyDescent="0.2">
      <c r="F148" s="78"/>
      <c r="I148" s="77"/>
    </row>
    <row r="149" spans="6:9" s="76" customFormat="1" x14ac:dyDescent="0.2">
      <c r="F149" s="78"/>
      <c r="I149" s="77"/>
    </row>
    <row r="150" spans="6:9" s="76" customFormat="1" x14ac:dyDescent="0.2">
      <c r="F150" s="78"/>
      <c r="I150" s="77"/>
    </row>
    <row r="151" spans="6:9" s="76" customFormat="1" x14ac:dyDescent="0.2">
      <c r="F151" s="78"/>
      <c r="I151" s="77"/>
    </row>
    <row r="152" spans="6:9" s="76" customFormat="1" x14ac:dyDescent="0.2">
      <c r="F152" s="78"/>
      <c r="I152" s="77"/>
    </row>
    <row r="153" spans="6:9" s="76" customFormat="1" x14ac:dyDescent="0.2">
      <c r="F153" s="78"/>
      <c r="I153" s="77"/>
    </row>
    <row r="154" spans="6:9" s="76" customFormat="1" x14ac:dyDescent="0.2">
      <c r="F154" s="78"/>
      <c r="I154" s="77"/>
    </row>
    <row r="155" spans="6:9" s="76" customFormat="1" x14ac:dyDescent="0.2">
      <c r="F155" s="78"/>
      <c r="I155" s="77"/>
    </row>
    <row r="156" spans="6:9" s="76" customFormat="1" x14ac:dyDescent="0.2">
      <c r="F156" s="78"/>
      <c r="I156" s="77"/>
    </row>
    <row r="157" spans="6:9" s="76" customFormat="1" x14ac:dyDescent="0.2">
      <c r="F157" s="78"/>
      <c r="I157" s="77"/>
    </row>
    <row r="158" spans="6:9" s="76" customFormat="1" x14ac:dyDescent="0.2">
      <c r="F158" s="78"/>
      <c r="I158" s="77"/>
    </row>
    <row r="159" spans="6:9" s="76" customFormat="1" x14ac:dyDescent="0.2">
      <c r="F159" s="78"/>
      <c r="I159" s="77"/>
    </row>
    <row r="160" spans="6:9" s="76" customFormat="1" x14ac:dyDescent="0.2">
      <c r="F160" s="78"/>
      <c r="I160" s="77"/>
    </row>
    <row r="161" spans="6:9" s="76" customFormat="1" x14ac:dyDescent="0.2">
      <c r="F161" s="78"/>
      <c r="I161" s="77"/>
    </row>
    <row r="162" spans="6:9" s="76" customFormat="1" x14ac:dyDescent="0.2">
      <c r="F162" s="78"/>
      <c r="I162" s="77"/>
    </row>
  </sheetData>
  <mergeCells count="11">
    <mergeCell ref="A142:D142"/>
    <mergeCell ref="A1:F1"/>
    <mergeCell ref="B2:F2"/>
    <mergeCell ref="B3:F3"/>
    <mergeCell ref="B4:F4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1"/>
  <sheetViews>
    <sheetView tabSelected="1" topLeftCell="A112" zoomScaleNormal="100" workbookViewId="0">
      <selection activeCell="F138" sqref="F13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3.85546875" style="1" customWidth="1"/>
    <col min="6" max="6" width="20.85546875" style="80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81" t="s">
        <v>143</v>
      </c>
      <c r="B1" s="182"/>
      <c r="C1" s="182"/>
      <c r="D1" s="182"/>
      <c r="E1" s="182"/>
      <c r="F1" s="182"/>
    </row>
    <row r="2" spans="1:9" ht="12.75" customHeight="1" x14ac:dyDescent="0.3">
      <c r="B2" s="183"/>
      <c r="C2" s="183"/>
      <c r="D2" s="183"/>
      <c r="E2" s="182"/>
      <c r="F2" s="182"/>
    </row>
    <row r="3" spans="1:9" ht="21" customHeight="1" x14ac:dyDescent="0.3">
      <c r="A3" s="5" t="s">
        <v>162</v>
      </c>
      <c r="B3" s="183" t="s">
        <v>0</v>
      </c>
      <c r="C3" s="183"/>
      <c r="D3" s="183"/>
      <c r="E3" s="182"/>
      <c r="F3" s="182"/>
    </row>
    <row r="4" spans="1:9" ht="14.25" customHeight="1" x14ac:dyDescent="0.3">
      <c r="B4" s="183" t="s">
        <v>144</v>
      </c>
      <c r="C4" s="183"/>
      <c r="D4" s="183"/>
      <c r="E4" s="182"/>
      <c r="F4" s="182"/>
    </row>
    <row r="5" spans="1:9" ht="14.25" customHeight="1" x14ac:dyDescent="0.3">
      <c r="B5" s="150"/>
      <c r="C5" s="150"/>
      <c r="D5" s="150"/>
      <c r="E5" s="149"/>
      <c r="F5" s="149"/>
    </row>
    <row r="6" spans="1:9" ht="21" customHeight="1" x14ac:dyDescent="0.3">
      <c r="A6" s="90"/>
      <c r="B6" s="150"/>
      <c r="C6" s="150"/>
      <c r="D6" s="150"/>
      <c r="E6" s="149"/>
      <c r="F6" s="149"/>
    </row>
    <row r="7" spans="1:9" ht="20.25" customHeight="1" x14ac:dyDescent="0.2">
      <c r="A7" s="186" t="s">
        <v>163</v>
      </c>
      <c r="B7" s="186"/>
      <c r="C7" s="186"/>
      <c r="D7" s="186"/>
      <c r="E7" s="186"/>
      <c r="F7" s="186"/>
      <c r="G7" s="6"/>
    </row>
    <row r="8" spans="1:9" s="7" customFormat="1" ht="22.5" customHeight="1" x14ac:dyDescent="0.4">
      <c r="A8" s="187" t="s">
        <v>1</v>
      </c>
      <c r="B8" s="187"/>
      <c r="C8" s="187"/>
      <c r="D8" s="187"/>
      <c r="E8" s="188"/>
      <c r="F8" s="188"/>
      <c r="I8" s="8"/>
    </row>
    <row r="9" spans="1:9" s="9" customFormat="1" ht="18.75" customHeight="1" x14ac:dyDescent="0.4">
      <c r="A9" s="187" t="s">
        <v>76</v>
      </c>
      <c r="B9" s="187"/>
      <c r="C9" s="187"/>
      <c r="D9" s="187"/>
      <c r="E9" s="188"/>
      <c r="F9" s="188"/>
    </row>
    <row r="10" spans="1:9" s="10" customFormat="1" ht="17.25" customHeight="1" x14ac:dyDescent="0.2">
      <c r="A10" s="189" t="s">
        <v>2</v>
      </c>
      <c r="B10" s="189"/>
      <c r="C10" s="189"/>
      <c r="D10" s="189"/>
      <c r="E10" s="190"/>
      <c r="F10" s="190"/>
    </row>
    <row r="11" spans="1:9" s="9" customFormat="1" ht="30" customHeight="1" thickBot="1" x14ac:dyDescent="0.25">
      <c r="A11" s="191" t="s">
        <v>3</v>
      </c>
      <c r="B11" s="191"/>
      <c r="C11" s="191"/>
      <c r="D11" s="191"/>
      <c r="E11" s="192"/>
      <c r="F11" s="192"/>
    </row>
    <row r="12" spans="1:9" s="15" customFormat="1" ht="139.5" customHeight="1" thickBot="1" x14ac:dyDescent="0.25">
      <c r="A12" s="11" t="s">
        <v>4</v>
      </c>
      <c r="B12" s="12" t="s">
        <v>5</v>
      </c>
      <c r="C12" s="13" t="s">
        <v>77</v>
      </c>
      <c r="D12" s="13" t="s">
        <v>7</v>
      </c>
      <c r="E12" s="13" t="s">
        <v>6</v>
      </c>
      <c r="F12" s="14" t="s">
        <v>8</v>
      </c>
      <c r="I12" s="16"/>
    </row>
    <row r="13" spans="1:9" s="22" customFormat="1" x14ac:dyDescent="0.2">
      <c r="A13" s="17">
        <v>1</v>
      </c>
      <c r="B13" s="18">
        <v>2</v>
      </c>
      <c r="C13" s="19">
        <v>3</v>
      </c>
      <c r="D13" s="19">
        <v>4</v>
      </c>
      <c r="E13" s="20">
        <v>5</v>
      </c>
      <c r="F13" s="21">
        <v>6</v>
      </c>
      <c r="I13" s="23"/>
    </row>
    <row r="14" spans="1:9" s="22" customFormat="1" ht="49.5" customHeight="1" x14ac:dyDescent="0.2">
      <c r="A14" s="193" t="s">
        <v>9</v>
      </c>
      <c r="B14" s="194"/>
      <c r="C14" s="194"/>
      <c r="D14" s="194"/>
      <c r="E14" s="195"/>
      <c r="F14" s="196"/>
      <c r="I14" s="23"/>
    </row>
    <row r="15" spans="1:9" s="15" customFormat="1" ht="18" customHeight="1" x14ac:dyDescent="0.2">
      <c r="A15" s="87" t="s">
        <v>73</v>
      </c>
      <c r="B15" s="104" t="s">
        <v>10</v>
      </c>
      <c r="C15" s="95" t="s">
        <v>128</v>
      </c>
      <c r="D15" s="26">
        <f>E15*G15</f>
        <v>169402.86</v>
      </c>
      <c r="E15" s="27">
        <f>F15*12</f>
        <v>43.32</v>
      </c>
      <c r="F15" s="28">
        <f>F26+F28</f>
        <v>3.61</v>
      </c>
      <c r="G15" s="15">
        <v>3910.5</v>
      </c>
      <c r="H15" s="15">
        <v>1.07</v>
      </c>
      <c r="I15" s="16">
        <v>2.2400000000000002</v>
      </c>
    </row>
    <row r="16" spans="1:9" s="15" customFormat="1" ht="29.25" customHeight="1" x14ac:dyDescent="0.2">
      <c r="A16" s="108" t="s">
        <v>11</v>
      </c>
      <c r="B16" s="109" t="s">
        <v>12</v>
      </c>
      <c r="C16" s="95"/>
      <c r="D16" s="26"/>
      <c r="E16" s="27"/>
      <c r="F16" s="28"/>
      <c r="G16" s="15">
        <v>3910.5</v>
      </c>
      <c r="I16" s="16"/>
    </row>
    <row r="17" spans="1:9" s="15" customFormat="1" ht="18" customHeight="1" x14ac:dyDescent="0.2">
      <c r="A17" s="108" t="s">
        <v>13</v>
      </c>
      <c r="B17" s="109" t="s">
        <v>12</v>
      </c>
      <c r="C17" s="95"/>
      <c r="D17" s="26"/>
      <c r="E17" s="27"/>
      <c r="F17" s="28"/>
      <c r="G17" s="15">
        <v>3910.5</v>
      </c>
      <c r="I17" s="16"/>
    </row>
    <row r="18" spans="1:9" s="15" customFormat="1" ht="123.75" customHeight="1" x14ac:dyDescent="0.2">
      <c r="A18" s="108" t="s">
        <v>78</v>
      </c>
      <c r="B18" s="109" t="s">
        <v>33</v>
      </c>
      <c r="C18" s="95"/>
      <c r="D18" s="26"/>
      <c r="E18" s="27"/>
      <c r="F18" s="28"/>
      <c r="G18" s="15">
        <v>3910.5</v>
      </c>
      <c r="I18" s="16"/>
    </row>
    <row r="19" spans="1:9" s="15" customFormat="1" ht="18" customHeight="1" x14ac:dyDescent="0.2">
      <c r="A19" s="108" t="s">
        <v>79</v>
      </c>
      <c r="B19" s="109" t="s">
        <v>12</v>
      </c>
      <c r="C19" s="95"/>
      <c r="D19" s="26"/>
      <c r="E19" s="27"/>
      <c r="F19" s="28"/>
      <c r="G19" s="15">
        <v>3910.5</v>
      </c>
      <c r="I19" s="16"/>
    </row>
    <row r="20" spans="1:9" s="15" customFormat="1" ht="18" customHeight="1" x14ac:dyDescent="0.2">
      <c r="A20" s="108" t="s">
        <v>80</v>
      </c>
      <c r="B20" s="109" t="s">
        <v>12</v>
      </c>
      <c r="C20" s="95"/>
      <c r="D20" s="26"/>
      <c r="E20" s="27"/>
      <c r="F20" s="28"/>
      <c r="G20" s="15">
        <v>3910.5</v>
      </c>
      <c r="I20" s="16"/>
    </row>
    <row r="21" spans="1:9" s="15" customFormat="1" ht="29.25" customHeight="1" x14ac:dyDescent="0.2">
      <c r="A21" s="108" t="s">
        <v>81</v>
      </c>
      <c r="B21" s="109" t="s">
        <v>18</v>
      </c>
      <c r="C21" s="96"/>
      <c r="D21" s="29"/>
      <c r="E21" s="30"/>
      <c r="F21" s="31"/>
      <c r="G21" s="15">
        <v>3910.5</v>
      </c>
      <c r="I21" s="16"/>
    </row>
    <row r="22" spans="1:9" s="15" customFormat="1" ht="15" x14ac:dyDescent="0.2">
      <c r="A22" s="108" t="s">
        <v>82</v>
      </c>
      <c r="B22" s="109" t="s">
        <v>21</v>
      </c>
      <c r="C22" s="96"/>
      <c r="D22" s="29"/>
      <c r="E22" s="30"/>
      <c r="F22" s="31"/>
      <c r="G22" s="15">
        <v>3910.5</v>
      </c>
      <c r="I22" s="16"/>
    </row>
    <row r="23" spans="1:9" s="15" customFormat="1" ht="15" x14ac:dyDescent="0.2">
      <c r="A23" s="108" t="s">
        <v>164</v>
      </c>
      <c r="B23" s="109" t="s">
        <v>12</v>
      </c>
      <c r="C23" s="96"/>
      <c r="D23" s="29"/>
      <c r="E23" s="30"/>
      <c r="F23" s="31"/>
      <c r="G23" s="15">
        <v>3910.5</v>
      </c>
      <c r="I23" s="16"/>
    </row>
    <row r="24" spans="1:9" s="15" customFormat="1" ht="15" x14ac:dyDescent="0.2">
      <c r="A24" s="108" t="s">
        <v>165</v>
      </c>
      <c r="B24" s="109" t="s">
        <v>12</v>
      </c>
      <c r="C24" s="96"/>
      <c r="D24" s="29"/>
      <c r="E24" s="30"/>
      <c r="F24" s="31"/>
      <c r="I24" s="16"/>
    </row>
    <row r="25" spans="1:9" s="15" customFormat="1" ht="15" x14ac:dyDescent="0.2">
      <c r="A25" s="108" t="s">
        <v>83</v>
      </c>
      <c r="B25" s="109" t="s">
        <v>31</v>
      </c>
      <c r="C25" s="96"/>
      <c r="D25" s="29"/>
      <c r="E25" s="30"/>
      <c r="F25" s="31"/>
      <c r="G25" s="15">
        <v>3910.5</v>
      </c>
      <c r="I25" s="16"/>
    </row>
    <row r="26" spans="1:9" s="15" customFormat="1" ht="15" x14ac:dyDescent="0.2">
      <c r="A26" s="87" t="s">
        <v>71</v>
      </c>
      <c r="B26" s="88"/>
      <c r="C26" s="29"/>
      <c r="D26" s="29"/>
      <c r="E26" s="30"/>
      <c r="F26" s="28">
        <v>3.61</v>
      </c>
      <c r="G26" s="15">
        <v>3910.5</v>
      </c>
      <c r="I26" s="16"/>
    </row>
    <row r="27" spans="1:9" s="15" customFormat="1" ht="15" x14ac:dyDescent="0.2">
      <c r="A27" s="110" t="s">
        <v>68</v>
      </c>
      <c r="B27" s="88" t="s">
        <v>12</v>
      </c>
      <c r="C27" s="97"/>
      <c r="D27" s="29"/>
      <c r="E27" s="30"/>
      <c r="F27" s="31">
        <v>0</v>
      </c>
      <c r="G27" s="15">
        <v>3910.5</v>
      </c>
      <c r="I27" s="16"/>
    </row>
    <row r="28" spans="1:9" s="15" customFormat="1" ht="15" x14ac:dyDescent="0.2">
      <c r="A28" s="87" t="s">
        <v>71</v>
      </c>
      <c r="B28" s="88"/>
      <c r="C28" s="29"/>
      <c r="D28" s="29"/>
      <c r="E28" s="30"/>
      <c r="F28" s="28">
        <f>F27</f>
        <v>0</v>
      </c>
      <c r="G28" s="15">
        <v>3910.5</v>
      </c>
      <c r="I28" s="16"/>
    </row>
    <row r="29" spans="1:9" s="15" customFormat="1" ht="30" x14ac:dyDescent="0.2">
      <c r="A29" s="87" t="s">
        <v>14</v>
      </c>
      <c r="B29" s="105" t="s">
        <v>15</v>
      </c>
      <c r="C29" s="95" t="s">
        <v>129</v>
      </c>
      <c r="D29" s="26">
        <f>E29*G29</f>
        <v>280617.48</v>
      </c>
      <c r="E29" s="27">
        <f>F29*12</f>
        <v>71.760000000000005</v>
      </c>
      <c r="F29" s="28">
        <v>5.98</v>
      </c>
      <c r="G29" s="15">
        <v>3910.5</v>
      </c>
      <c r="H29" s="15">
        <v>1.07</v>
      </c>
      <c r="I29" s="16">
        <v>3.66</v>
      </c>
    </row>
    <row r="30" spans="1:9" s="32" customFormat="1" ht="15" x14ac:dyDescent="0.2">
      <c r="A30" s="108" t="s">
        <v>84</v>
      </c>
      <c r="B30" s="109" t="s">
        <v>15</v>
      </c>
      <c r="C30" s="98"/>
      <c r="D30" s="26"/>
      <c r="E30" s="27"/>
      <c r="F30" s="28"/>
      <c r="G30" s="15">
        <v>3910.5</v>
      </c>
      <c r="I30" s="33"/>
    </row>
    <row r="31" spans="1:9" s="32" customFormat="1" ht="15" x14ac:dyDescent="0.2">
      <c r="A31" s="108" t="s">
        <v>85</v>
      </c>
      <c r="B31" s="109" t="s">
        <v>86</v>
      </c>
      <c r="C31" s="98"/>
      <c r="D31" s="26"/>
      <c r="E31" s="27"/>
      <c r="F31" s="28"/>
      <c r="G31" s="15">
        <v>3910.5</v>
      </c>
      <c r="I31" s="33"/>
    </row>
    <row r="32" spans="1:9" s="32" customFormat="1" ht="15" x14ac:dyDescent="0.2">
      <c r="A32" s="108" t="s">
        <v>87</v>
      </c>
      <c r="B32" s="109" t="s">
        <v>88</v>
      </c>
      <c r="C32" s="98"/>
      <c r="D32" s="26"/>
      <c r="E32" s="27"/>
      <c r="F32" s="28"/>
      <c r="G32" s="15">
        <v>3910.5</v>
      </c>
      <c r="I32" s="33"/>
    </row>
    <row r="33" spans="1:9" s="32" customFormat="1" ht="15" x14ac:dyDescent="0.2">
      <c r="A33" s="108" t="s">
        <v>16</v>
      </c>
      <c r="B33" s="109" t="s">
        <v>15</v>
      </c>
      <c r="C33" s="98"/>
      <c r="D33" s="26"/>
      <c r="E33" s="27"/>
      <c r="F33" s="28"/>
      <c r="G33" s="15">
        <v>3910.5</v>
      </c>
      <c r="I33" s="33"/>
    </row>
    <row r="34" spans="1:9" s="32" customFormat="1" ht="25.5" x14ac:dyDescent="0.2">
      <c r="A34" s="108" t="s">
        <v>17</v>
      </c>
      <c r="B34" s="109" t="s">
        <v>18</v>
      </c>
      <c r="C34" s="98"/>
      <c r="D34" s="26"/>
      <c r="E34" s="27"/>
      <c r="F34" s="28"/>
      <c r="G34" s="15">
        <v>3910.5</v>
      </c>
      <c r="I34" s="33"/>
    </row>
    <row r="35" spans="1:9" s="32" customFormat="1" ht="15" x14ac:dyDescent="0.2">
      <c r="A35" s="108" t="s">
        <v>89</v>
      </c>
      <c r="B35" s="109" t="s">
        <v>15</v>
      </c>
      <c r="C35" s="98"/>
      <c r="D35" s="26"/>
      <c r="E35" s="27"/>
      <c r="F35" s="28"/>
      <c r="G35" s="15">
        <v>3910.5</v>
      </c>
      <c r="I35" s="33"/>
    </row>
    <row r="36" spans="1:9" s="32" customFormat="1" ht="15" x14ac:dyDescent="0.2">
      <c r="A36" s="108" t="s">
        <v>90</v>
      </c>
      <c r="B36" s="109" t="s">
        <v>15</v>
      </c>
      <c r="C36" s="98"/>
      <c r="D36" s="26"/>
      <c r="E36" s="27"/>
      <c r="F36" s="28"/>
      <c r="G36" s="15">
        <v>3910.5</v>
      </c>
      <c r="I36" s="33"/>
    </row>
    <row r="37" spans="1:9" s="32" customFormat="1" ht="25.5" x14ac:dyDescent="0.2">
      <c r="A37" s="108" t="s">
        <v>91</v>
      </c>
      <c r="B37" s="109" t="s">
        <v>19</v>
      </c>
      <c r="C37" s="98"/>
      <c r="D37" s="26"/>
      <c r="E37" s="27"/>
      <c r="F37" s="28"/>
      <c r="G37" s="15">
        <v>3910.5</v>
      </c>
      <c r="I37" s="33"/>
    </row>
    <row r="38" spans="1:9" s="15" customFormat="1" ht="25.5" x14ac:dyDescent="0.2">
      <c r="A38" s="108" t="s">
        <v>92</v>
      </c>
      <c r="B38" s="109" t="s">
        <v>18</v>
      </c>
      <c r="C38" s="95"/>
      <c r="D38" s="26"/>
      <c r="E38" s="27"/>
      <c r="F38" s="28"/>
      <c r="G38" s="15">
        <v>3910.5</v>
      </c>
      <c r="I38" s="16"/>
    </row>
    <row r="39" spans="1:9" s="32" customFormat="1" ht="30.75" customHeight="1" x14ac:dyDescent="0.2">
      <c r="A39" s="108" t="s">
        <v>93</v>
      </c>
      <c r="B39" s="109" t="s">
        <v>15</v>
      </c>
      <c r="C39" s="98"/>
      <c r="D39" s="26"/>
      <c r="E39" s="27"/>
      <c r="F39" s="28"/>
      <c r="G39" s="15">
        <v>3910.5</v>
      </c>
      <c r="I39" s="33"/>
    </row>
    <row r="40" spans="1:9" s="36" customFormat="1" ht="15" x14ac:dyDescent="0.2">
      <c r="A40" s="35" t="s">
        <v>20</v>
      </c>
      <c r="B40" s="24" t="s">
        <v>21</v>
      </c>
      <c r="C40" s="95" t="s">
        <v>128</v>
      </c>
      <c r="D40" s="26">
        <f>E40*G40</f>
        <v>42233.4</v>
      </c>
      <c r="E40" s="27">
        <f>F40*12</f>
        <v>10.8</v>
      </c>
      <c r="F40" s="28">
        <v>0.9</v>
      </c>
      <c r="G40" s="15">
        <v>3910.5</v>
      </c>
      <c r="H40" s="15">
        <v>1.07</v>
      </c>
      <c r="I40" s="16">
        <v>0.6</v>
      </c>
    </row>
    <row r="41" spans="1:9" s="15" customFormat="1" ht="15" x14ac:dyDescent="0.2">
      <c r="A41" s="35" t="s">
        <v>22</v>
      </c>
      <c r="B41" s="24" t="s">
        <v>23</v>
      </c>
      <c r="C41" s="95" t="s">
        <v>128</v>
      </c>
      <c r="D41" s="26">
        <f>E41*G41</f>
        <v>137493.18</v>
      </c>
      <c r="E41" s="27">
        <f>F41*12</f>
        <v>35.159999999999997</v>
      </c>
      <c r="F41" s="28">
        <v>2.93</v>
      </c>
      <c r="G41" s="15">
        <v>3910.5</v>
      </c>
      <c r="H41" s="15">
        <v>1.07</v>
      </c>
      <c r="I41" s="16">
        <v>1.94</v>
      </c>
    </row>
    <row r="42" spans="1:9" s="15" customFormat="1" ht="21.75" customHeight="1" x14ac:dyDescent="0.2">
      <c r="A42" s="106" t="s">
        <v>94</v>
      </c>
      <c r="B42" s="104" t="s">
        <v>15</v>
      </c>
      <c r="C42" s="95" t="s">
        <v>134</v>
      </c>
      <c r="D42" s="26">
        <v>0</v>
      </c>
      <c r="E42" s="27">
        <f>D42/G42</f>
        <v>0</v>
      </c>
      <c r="F42" s="28">
        <f>E42/12</f>
        <v>0</v>
      </c>
      <c r="G42" s="15">
        <v>3910.5</v>
      </c>
      <c r="I42" s="16"/>
    </row>
    <row r="43" spans="1:9" s="15" customFormat="1" ht="15.75" customHeight="1" x14ac:dyDescent="0.2">
      <c r="A43" s="108" t="s">
        <v>95</v>
      </c>
      <c r="B43" s="109" t="s">
        <v>33</v>
      </c>
      <c r="C43" s="95"/>
      <c r="D43" s="26"/>
      <c r="E43" s="27"/>
      <c r="F43" s="28"/>
      <c r="G43" s="15">
        <v>3910.5</v>
      </c>
      <c r="I43" s="16"/>
    </row>
    <row r="44" spans="1:9" s="15" customFormat="1" ht="21" customHeight="1" x14ac:dyDescent="0.2">
      <c r="A44" s="108" t="s">
        <v>96</v>
      </c>
      <c r="B44" s="109" t="s">
        <v>31</v>
      </c>
      <c r="C44" s="95"/>
      <c r="D44" s="26"/>
      <c r="E44" s="27"/>
      <c r="F44" s="28"/>
      <c r="G44" s="15">
        <v>3910.5</v>
      </c>
      <c r="I44" s="16"/>
    </row>
    <row r="45" spans="1:9" s="15" customFormat="1" ht="20.25" customHeight="1" x14ac:dyDescent="0.2">
      <c r="A45" s="108" t="s">
        <v>97</v>
      </c>
      <c r="B45" s="109" t="s">
        <v>98</v>
      </c>
      <c r="C45" s="95"/>
      <c r="D45" s="26"/>
      <c r="E45" s="27"/>
      <c r="F45" s="28"/>
      <c r="G45" s="15">
        <v>3910.5</v>
      </c>
      <c r="I45" s="16"/>
    </row>
    <row r="46" spans="1:9" s="15" customFormat="1" ht="15" x14ac:dyDescent="0.2">
      <c r="A46" s="108" t="s">
        <v>99</v>
      </c>
      <c r="B46" s="109" t="s">
        <v>100</v>
      </c>
      <c r="C46" s="95"/>
      <c r="D46" s="26"/>
      <c r="E46" s="27"/>
      <c r="F46" s="28"/>
      <c r="G46" s="15">
        <v>3910.5</v>
      </c>
      <c r="I46" s="16"/>
    </row>
    <row r="47" spans="1:9" s="15" customFormat="1" ht="15" x14ac:dyDescent="0.2">
      <c r="A47" s="108" t="s">
        <v>101</v>
      </c>
      <c r="B47" s="109" t="s">
        <v>98</v>
      </c>
      <c r="C47" s="95"/>
      <c r="D47" s="26"/>
      <c r="E47" s="27"/>
      <c r="F47" s="28"/>
      <c r="G47" s="15">
        <v>3910.5</v>
      </c>
      <c r="I47" s="16"/>
    </row>
    <row r="48" spans="1:9" s="22" customFormat="1" ht="30" x14ac:dyDescent="0.2">
      <c r="A48" s="106" t="s">
        <v>102</v>
      </c>
      <c r="B48" s="104" t="s">
        <v>10</v>
      </c>
      <c r="C48" s="95" t="s">
        <v>130</v>
      </c>
      <c r="D48" s="26">
        <v>2439.9899999999998</v>
      </c>
      <c r="E48" s="27">
        <f>D48/G48</f>
        <v>0.62</v>
      </c>
      <c r="F48" s="28">
        <f>E48/12</f>
        <v>0.05</v>
      </c>
      <c r="G48" s="15">
        <v>3910.5</v>
      </c>
      <c r="H48" s="15">
        <v>1.07</v>
      </c>
      <c r="I48" s="16">
        <v>0.03</v>
      </c>
    </row>
    <row r="49" spans="1:9" s="22" customFormat="1" ht="30" customHeight="1" x14ac:dyDescent="0.2">
      <c r="A49" s="106" t="s">
        <v>103</v>
      </c>
      <c r="B49" s="104" t="s">
        <v>10</v>
      </c>
      <c r="C49" s="95" t="s">
        <v>130</v>
      </c>
      <c r="D49" s="26">
        <v>15405.72</v>
      </c>
      <c r="E49" s="27">
        <f>D49/G49</f>
        <v>3.94</v>
      </c>
      <c r="F49" s="28">
        <f>E49/12</f>
        <v>0.33</v>
      </c>
      <c r="G49" s="15">
        <v>3910.5</v>
      </c>
      <c r="H49" s="15">
        <v>1.07</v>
      </c>
      <c r="I49" s="16">
        <v>0.21</v>
      </c>
    </row>
    <row r="50" spans="1:9" s="22" customFormat="1" ht="22.5" customHeight="1" x14ac:dyDescent="0.2">
      <c r="A50" s="106" t="s">
        <v>168</v>
      </c>
      <c r="B50" s="104" t="s">
        <v>46</v>
      </c>
      <c r="C50" s="95" t="s">
        <v>169</v>
      </c>
      <c r="D50" s="26">
        <v>15405.68</v>
      </c>
      <c r="E50" s="27">
        <f>D50/G50</f>
        <v>3.94</v>
      </c>
      <c r="F50" s="28">
        <f>E50/12</f>
        <v>0.33</v>
      </c>
      <c r="G50" s="15">
        <v>3910.5</v>
      </c>
      <c r="H50" s="15"/>
      <c r="I50" s="16"/>
    </row>
    <row r="51" spans="1:9" s="22" customFormat="1" ht="30" x14ac:dyDescent="0.2">
      <c r="A51" s="106" t="s">
        <v>24</v>
      </c>
      <c r="B51" s="104"/>
      <c r="C51" s="95" t="s">
        <v>135</v>
      </c>
      <c r="D51" s="26">
        <f>E51*G51</f>
        <v>10323.719999999999</v>
      </c>
      <c r="E51" s="27">
        <f>F51*12</f>
        <v>2.64</v>
      </c>
      <c r="F51" s="28">
        <v>0.22</v>
      </c>
      <c r="G51" s="15">
        <v>3910.5</v>
      </c>
      <c r="H51" s="15">
        <v>1.07</v>
      </c>
      <c r="I51" s="16">
        <v>0.14000000000000001</v>
      </c>
    </row>
    <row r="52" spans="1:9" s="22" customFormat="1" ht="25.5" x14ac:dyDescent="0.2">
      <c r="A52" s="111" t="s">
        <v>104</v>
      </c>
      <c r="B52" s="93" t="s">
        <v>55</v>
      </c>
      <c r="C52" s="95"/>
      <c r="D52" s="26"/>
      <c r="E52" s="27"/>
      <c r="F52" s="28"/>
      <c r="G52" s="15">
        <v>3910.5</v>
      </c>
      <c r="H52" s="15"/>
      <c r="I52" s="16"/>
    </row>
    <row r="53" spans="1:9" s="22" customFormat="1" ht="30" customHeight="1" x14ac:dyDescent="0.2">
      <c r="A53" s="111" t="s">
        <v>105</v>
      </c>
      <c r="B53" s="93" t="s">
        <v>55</v>
      </c>
      <c r="C53" s="95"/>
      <c r="D53" s="26"/>
      <c r="E53" s="27"/>
      <c r="F53" s="28"/>
      <c r="G53" s="15">
        <v>3910.5</v>
      </c>
      <c r="H53" s="15"/>
      <c r="I53" s="16"/>
    </row>
    <row r="54" spans="1:9" s="22" customFormat="1" ht="15" x14ac:dyDescent="0.2">
      <c r="A54" s="111" t="s">
        <v>106</v>
      </c>
      <c r="B54" s="93" t="s">
        <v>12</v>
      </c>
      <c r="C54" s="95"/>
      <c r="D54" s="26"/>
      <c r="E54" s="27"/>
      <c r="F54" s="28"/>
      <c r="G54" s="15">
        <v>3910.5</v>
      </c>
      <c r="H54" s="15"/>
      <c r="I54" s="16"/>
    </row>
    <row r="55" spans="1:9" s="22" customFormat="1" ht="20.25" customHeight="1" x14ac:dyDescent="0.2">
      <c r="A55" s="111" t="s">
        <v>107</v>
      </c>
      <c r="B55" s="93" t="s">
        <v>55</v>
      </c>
      <c r="C55" s="95"/>
      <c r="D55" s="26"/>
      <c r="E55" s="27"/>
      <c r="F55" s="28"/>
      <c r="G55" s="15">
        <v>3910.5</v>
      </c>
      <c r="H55" s="15"/>
      <c r="I55" s="16"/>
    </row>
    <row r="56" spans="1:9" s="22" customFormat="1" ht="25.5" x14ac:dyDescent="0.2">
      <c r="A56" s="111" t="s">
        <v>108</v>
      </c>
      <c r="B56" s="93" t="s">
        <v>55</v>
      </c>
      <c r="C56" s="95"/>
      <c r="D56" s="26"/>
      <c r="E56" s="27"/>
      <c r="F56" s="28"/>
      <c r="G56" s="15">
        <v>3910.5</v>
      </c>
      <c r="H56" s="15"/>
      <c r="I56" s="16"/>
    </row>
    <row r="57" spans="1:9" s="22" customFormat="1" ht="15" x14ac:dyDescent="0.2">
      <c r="A57" s="111" t="s">
        <v>109</v>
      </c>
      <c r="B57" s="93" t="s">
        <v>55</v>
      </c>
      <c r="C57" s="95"/>
      <c r="D57" s="26"/>
      <c r="E57" s="27"/>
      <c r="F57" s="28"/>
      <c r="G57" s="15">
        <v>3910.5</v>
      </c>
      <c r="H57" s="15"/>
      <c r="I57" s="16"/>
    </row>
    <row r="58" spans="1:9" s="22" customFormat="1" ht="25.5" x14ac:dyDescent="0.2">
      <c r="A58" s="111" t="s">
        <v>110</v>
      </c>
      <c r="B58" s="93" t="s">
        <v>55</v>
      </c>
      <c r="C58" s="95"/>
      <c r="D58" s="26"/>
      <c r="E58" s="27"/>
      <c r="F58" s="28"/>
      <c r="G58" s="15">
        <v>3910.5</v>
      </c>
      <c r="H58" s="15"/>
      <c r="I58" s="16"/>
    </row>
    <row r="59" spans="1:9" s="22" customFormat="1" ht="17.25" customHeight="1" x14ac:dyDescent="0.2">
      <c r="A59" s="111" t="s">
        <v>111</v>
      </c>
      <c r="B59" s="93" t="s">
        <v>55</v>
      </c>
      <c r="C59" s="95"/>
      <c r="D59" s="26"/>
      <c r="E59" s="27"/>
      <c r="F59" s="28"/>
      <c r="G59" s="15">
        <v>3910.5</v>
      </c>
      <c r="H59" s="15"/>
      <c r="I59" s="16"/>
    </row>
    <row r="60" spans="1:9" s="22" customFormat="1" ht="21" customHeight="1" x14ac:dyDescent="0.2">
      <c r="A60" s="111" t="s">
        <v>112</v>
      </c>
      <c r="B60" s="93" t="s">
        <v>55</v>
      </c>
      <c r="C60" s="95"/>
      <c r="D60" s="26"/>
      <c r="E60" s="27"/>
      <c r="F60" s="28"/>
      <c r="G60" s="15">
        <v>3910.5</v>
      </c>
      <c r="H60" s="15"/>
      <c r="I60" s="16"/>
    </row>
    <row r="61" spans="1:9" s="22" customFormat="1" ht="30" customHeight="1" x14ac:dyDescent="0.2">
      <c r="A61" s="106" t="s">
        <v>166</v>
      </c>
      <c r="B61" s="93"/>
      <c r="C61" s="95"/>
      <c r="D61" s="26">
        <v>77400</v>
      </c>
      <c r="E61" s="27">
        <f>D61/G61</f>
        <v>19.79</v>
      </c>
      <c r="F61" s="28">
        <f>E61/12</f>
        <v>1.65</v>
      </c>
      <c r="G61" s="15">
        <v>3910.5</v>
      </c>
      <c r="H61" s="15"/>
      <c r="I61" s="16"/>
    </row>
    <row r="62" spans="1:9" s="15" customFormat="1" ht="15" x14ac:dyDescent="0.2">
      <c r="A62" s="35" t="s">
        <v>25</v>
      </c>
      <c r="B62" s="24" t="s">
        <v>26</v>
      </c>
      <c r="C62" s="95" t="s">
        <v>136</v>
      </c>
      <c r="D62" s="26">
        <f>E62*G62</f>
        <v>3754.08</v>
      </c>
      <c r="E62" s="27">
        <f>F62*12</f>
        <v>0.96</v>
      </c>
      <c r="F62" s="28">
        <v>0.08</v>
      </c>
      <c r="G62" s="15">
        <v>3910.5</v>
      </c>
      <c r="H62" s="15">
        <v>1.07</v>
      </c>
      <c r="I62" s="16">
        <v>0.03</v>
      </c>
    </row>
    <row r="63" spans="1:9" s="15" customFormat="1" ht="15" x14ac:dyDescent="0.2">
      <c r="A63" s="35" t="s">
        <v>27</v>
      </c>
      <c r="B63" s="38" t="s">
        <v>28</v>
      </c>
      <c r="C63" s="37" t="s">
        <v>136</v>
      </c>
      <c r="D63" s="26">
        <f>E63*G63</f>
        <v>2346.3000000000002</v>
      </c>
      <c r="E63" s="27">
        <f>12*F63</f>
        <v>0.6</v>
      </c>
      <c r="F63" s="28">
        <v>0.05</v>
      </c>
      <c r="G63" s="15">
        <v>3910.5</v>
      </c>
      <c r="H63" s="15">
        <v>1.07</v>
      </c>
      <c r="I63" s="16">
        <v>0.02</v>
      </c>
    </row>
    <row r="64" spans="1:9" s="36" customFormat="1" ht="30" x14ac:dyDescent="0.2">
      <c r="A64" s="35" t="s">
        <v>29</v>
      </c>
      <c r="B64" s="24"/>
      <c r="C64" s="37" t="s">
        <v>131</v>
      </c>
      <c r="D64" s="26">
        <v>7070</v>
      </c>
      <c r="E64" s="27">
        <f>D64/G64</f>
        <v>1.81</v>
      </c>
      <c r="F64" s="28">
        <f>E64/12</f>
        <v>0.15</v>
      </c>
      <c r="G64" s="15">
        <v>3910.5</v>
      </c>
      <c r="H64" s="15">
        <v>1.07</v>
      </c>
      <c r="I64" s="16">
        <v>0.03</v>
      </c>
    </row>
    <row r="65" spans="1:10" s="36" customFormat="1" ht="15" x14ac:dyDescent="0.2">
      <c r="A65" s="35" t="s">
        <v>30</v>
      </c>
      <c r="B65" s="24"/>
      <c r="C65" s="25" t="s">
        <v>137</v>
      </c>
      <c r="D65" s="151">
        <f>D66+D67+D68+D69+D70+D71+D72+D73+D74+D76+D77+D79+D80+D78+D75</f>
        <v>18586.53</v>
      </c>
      <c r="E65" s="27">
        <f>D65/G65</f>
        <v>4.75</v>
      </c>
      <c r="F65" s="28">
        <f>E65/12</f>
        <v>0.4</v>
      </c>
      <c r="G65" s="15">
        <v>3910.5</v>
      </c>
      <c r="H65" s="15">
        <v>1.07</v>
      </c>
      <c r="I65" s="16">
        <v>0.52</v>
      </c>
    </row>
    <row r="66" spans="1:10" s="22" customFormat="1" ht="24.75" customHeight="1" x14ac:dyDescent="0.2">
      <c r="A66" s="112" t="s">
        <v>74</v>
      </c>
      <c r="B66" s="107" t="s">
        <v>31</v>
      </c>
      <c r="C66" s="42"/>
      <c r="D66" s="124">
        <v>743.92</v>
      </c>
      <c r="E66" s="43"/>
      <c r="F66" s="44"/>
      <c r="G66" s="15">
        <v>3910.5</v>
      </c>
      <c r="H66" s="15">
        <v>1.07</v>
      </c>
      <c r="I66" s="16">
        <v>0.01</v>
      </c>
      <c r="J66" s="36"/>
    </row>
    <row r="67" spans="1:10" s="22" customFormat="1" ht="18" customHeight="1" x14ac:dyDescent="0.2">
      <c r="A67" s="112" t="s">
        <v>32</v>
      </c>
      <c r="B67" s="107" t="s">
        <v>33</v>
      </c>
      <c r="C67" s="42"/>
      <c r="D67" s="124">
        <v>548.89</v>
      </c>
      <c r="E67" s="43"/>
      <c r="F67" s="44"/>
      <c r="G67" s="15">
        <v>3910.5</v>
      </c>
      <c r="H67" s="15">
        <v>1.07</v>
      </c>
      <c r="I67" s="16">
        <v>0.01</v>
      </c>
      <c r="J67" s="36"/>
    </row>
    <row r="68" spans="1:10" s="22" customFormat="1" ht="15" x14ac:dyDescent="0.2">
      <c r="A68" s="112" t="s">
        <v>70</v>
      </c>
      <c r="B68" s="34" t="s">
        <v>31</v>
      </c>
      <c r="C68" s="42"/>
      <c r="D68" s="124">
        <v>978.07</v>
      </c>
      <c r="E68" s="43"/>
      <c r="F68" s="44"/>
      <c r="G68" s="15">
        <v>3910.5</v>
      </c>
      <c r="H68" s="15"/>
      <c r="I68" s="16"/>
      <c r="J68" s="36"/>
    </row>
    <row r="69" spans="1:10" s="22" customFormat="1" ht="15" x14ac:dyDescent="0.2">
      <c r="A69" s="112" t="s">
        <v>34</v>
      </c>
      <c r="B69" s="107" t="s">
        <v>31</v>
      </c>
      <c r="C69" s="42"/>
      <c r="D69" s="124">
        <v>1046</v>
      </c>
      <c r="E69" s="43"/>
      <c r="F69" s="44"/>
      <c r="G69" s="15">
        <v>3910.5</v>
      </c>
      <c r="H69" s="15">
        <v>1.07</v>
      </c>
      <c r="I69" s="16">
        <v>0.01</v>
      </c>
      <c r="J69" s="36"/>
    </row>
    <row r="70" spans="1:10" s="22" customFormat="1" ht="15" x14ac:dyDescent="0.2">
      <c r="A70" s="112" t="s">
        <v>35</v>
      </c>
      <c r="B70" s="107" t="s">
        <v>31</v>
      </c>
      <c r="C70" s="42"/>
      <c r="D70" s="124">
        <v>4663.38</v>
      </c>
      <c r="E70" s="43"/>
      <c r="F70" s="44"/>
      <c r="G70" s="15">
        <v>3910.5</v>
      </c>
      <c r="H70" s="15">
        <v>1.07</v>
      </c>
      <c r="I70" s="16">
        <v>0.06</v>
      </c>
      <c r="J70" s="36"/>
    </row>
    <row r="71" spans="1:10" s="22" customFormat="1" ht="15" x14ac:dyDescent="0.2">
      <c r="A71" s="112" t="s">
        <v>36</v>
      </c>
      <c r="B71" s="107" t="s">
        <v>31</v>
      </c>
      <c r="C71" s="42"/>
      <c r="D71" s="124">
        <v>1097.78</v>
      </c>
      <c r="E71" s="43"/>
      <c r="F71" s="44"/>
      <c r="G71" s="15">
        <v>3910.5</v>
      </c>
      <c r="H71" s="15">
        <v>1.07</v>
      </c>
      <c r="I71" s="16">
        <v>0.01</v>
      </c>
      <c r="J71" s="36"/>
    </row>
    <row r="72" spans="1:10" s="22" customFormat="1" ht="20.25" customHeight="1" x14ac:dyDescent="0.2">
      <c r="A72" s="112" t="s">
        <v>37</v>
      </c>
      <c r="B72" s="107" t="s">
        <v>31</v>
      </c>
      <c r="C72" s="42"/>
      <c r="D72" s="124">
        <v>522.99</v>
      </c>
      <c r="E72" s="43"/>
      <c r="F72" s="44"/>
      <c r="G72" s="15">
        <v>3910.5</v>
      </c>
      <c r="H72" s="15">
        <v>1.07</v>
      </c>
      <c r="I72" s="16">
        <v>0.01</v>
      </c>
      <c r="J72" s="36"/>
    </row>
    <row r="73" spans="1:10" s="22" customFormat="1" ht="18.75" customHeight="1" x14ac:dyDescent="0.2">
      <c r="A73" s="112" t="s">
        <v>38</v>
      </c>
      <c r="B73" s="107" t="s">
        <v>33</v>
      </c>
      <c r="C73" s="42"/>
      <c r="D73" s="124">
        <v>0</v>
      </c>
      <c r="E73" s="43"/>
      <c r="F73" s="44"/>
      <c r="G73" s="15">
        <v>3910.5</v>
      </c>
      <c r="H73" s="15">
        <v>1.07</v>
      </c>
      <c r="I73" s="16">
        <v>0.03</v>
      </c>
      <c r="J73" s="36"/>
    </row>
    <row r="74" spans="1:10" s="22" customFormat="1" ht="25.5" x14ac:dyDescent="0.2">
      <c r="A74" s="112" t="s">
        <v>39</v>
      </c>
      <c r="B74" s="107" t="s">
        <v>31</v>
      </c>
      <c r="C74" s="43"/>
      <c r="D74" s="125">
        <v>3728.93</v>
      </c>
      <c r="E74" s="43"/>
      <c r="F74" s="44"/>
      <c r="G74" s="15">
        <v>3910.5</v>
      </c>
      <c r="H74" s="15">
        <v>1.07</v>
      </c>
      <c r="I74" s="16">
        <v>0.05</v>
      </c>
      <c r="J74" s="36"/>
    </row>
    <row r="75" spans="1:10" s="22" customFormat="1" ht="15" x14ac:dyDescent="0.2">
      <c r="A75" s="112" t="s">
        <v>167</v>
      </c>
      <c r="B75" s="34" t="s">
        <v>31</v>
      </c>
      <c r="C75" s="43"/>
      <c r="D75" s="125">
        <v>1089.1099999999999</v>
      </c>
      <c r="E75" s="43"/>
      <c r="F75" s="44"/>
      <c r="G75" s="15"/>
      <c r="H75" s="15"/>
      <c r="I75" s="16"/>
      <c r="J75" s="36"/>
    </row>
    <row r="76" spans="1:10" s="22" customFormat="1" ht="25.5" x14ac:dyDescent="0.2">
      <c r="A76" s="112" t="s">
        <v>75</v>
      </c>
      <c r="B76" s="107" t="s">
        <v>31</v>
      </c>
      <c r="C76" s="43"/>
      <c r="D76" s="125">
        <v>4167.46</v>
      </c>
      <c r="E76" s="43"/>
      <c r="F76" s="44"/>
      <c r="G76" s="15">
        <v>3910.5</v>
      </c>
      <c r="H76" s="15">
        <v>1.07</v>
      </c>
      <c r="I76" s="16">
        <v>0.01</v>
      </c>
      <c r="J76" s="36"/>
    </row>
    <row r="77" spans="1:10" s="22" customFormat="1" ht="15" x14ac:dyDescent="0.2">
      <c r="A77" s="113" t="s">
        <v>132</v>
      </c>
      <c r="B77" s="93" t="s">
        <v>46</v>
      </c>
      <c r="C77" s="52"/>
      <c r="D77" s="152">
        <v>0</v>
      </c>
      <c r="E77" s="43"/>
      <c r="F77" s="44"/>
      <c r="G77" s="15">
        <v>3910.5</v>
      </c>
      <c r="H77" s="15">
        <v>1.07</v>
      </c>
      <c r="I77" s="16">
        <v>0</v>
      </c>
      <c r="J77" s="36"/>
    </row>
    <row r="78" spans="1:10" s="22" customFormat="1" ht="15" x14ac:dyDescent="0.2">
      <c r="A78" s="113" t="s">
        <v>133</v>
      </c>
      <c r="B78" s="93" t="s">
        <v>46</v>
      </c>
      <c r="C78" s="52"/>
      <c r="D78" s="152">
        <v>0</v>
      </c>
      <c r="E78" s="43"/>
      <c r="F78" s="44"/>
      <c r="G78" s="15">
        <v>3910.5</v>
      </c>
      <c r="H78" s="15">
        <v>1.07</v>
      </c>
      <c r="I78" s="16">
        <v>0.01</v>
      </c>
      <c r="J78" s="36"/>
    </row>
    <row r="79" spans="1:10" s="22" customFormat="1" ht="25.5" x14ac:dyDescent="0.2">
      <c r="A79" s="112" t="s">
        <v>113</v>
      </c>
      <c r="B79" s="34" t="s">
        <v>46</v>
      </c>
      <c r="C79" s="52"/>
      <c r="D79" s="152">
        <v>0</v>
      </c>
      <c r="E79" s="46"/>
      <c r="F79" s="85"/>
      <c r="G79" s="15">
        <v>3910.5</v>
      </c>
      <c r="H79" s="15"/>
      <c r="I79" s="16"/>
      <c r="J79" s="36"/>
    </row>
    <row r="80" spans="1:10" s="22" customFormat="1" ht="15" x14ac:dyDescent="0.2">
      <c r="A80" s="112" t="s">
        <v>114</v>
      </c>
      <c r="B80" s="93" t="s">
        <v>31</v>
      </c>
      <c r="C80" s="52"/>
      <c r="D80" s="52">
        <v>0</v>
      </c>
      <c r="E80" s="46"/>
      <c r="F80" s="85"/>
      <c r="G80" s="15">
        <v>3910.5</v>
      </c>
      <c r="H80" s="15"/>
      <c r="I80" s="16"/>
      <c r="J80" s="36"/>
    </row>
    <row r="81" spans="1:10" s="36" customFormat="1" ht="30" x14ac:dyDescent="0.2">
      <c r="A81" s="35" t="s">
        <v>40</v>
      </c>
      <c r="B81" s="24"/>
      <c r="C81" s="25" t="s">
        <v>138</v>
      </c>
      <c r="D81" s="151">
        <f>D82+D83+D84+D85+D86+D87+D88+D89+D90</f>
        <v>14865.98</v>
      </c>
      <c r="E81" s="27">
        <f>D81/G81</f>
        <v>3.8</v>
      </c>
      <c r="F81" s="28">
        <f>E81/12</f>
        <v>0.32</v>
      </c>
      <c r="G81" s="15">
        <v>3910.5</v>
      </c>
      <c r="H81" s="15">
        <v>1.07</v>
      </c>
      <c r="I81" s="16">
        <v>0.75</v>
      </c>
    </row>
    <row r="82" spans="1:10" s="22" customFormat="1" ht="21.75" customHeight="1" x14ac:dyDescent="0.2">
      <c r="A82" s="112" t="s">
        <v>41</v>
      </c>
      <c r="B82" s="107" t="s">
        <v>42</v>
      </c>
      <c r="C82" s="99"/>
      <c r="D82" s="124">
        <v>3137.99</v>
      </c>
      <c r="E82" s="43"/>
      <c r="F82" s="44"/>
      <c r="G82" s="15">
        <v>3910.5</v>
      </c>
      <c r="H82" s="15">
        <v>1.07</v>
      </c>
      <c r="I82" s="16">
        <v>0.04</v>
      </c>
      <c r="J82" s="36"/>
    </row>
    <row r="83" spans="1:10" s="22" customFormat="1" ht="25.5" x14ac:dyDescent="0.2">
      <c r="A83" s="112" t="s">
        <v>43</v>
      </c>
      <c r="B83" s="107" t="s">
        <v>44</v>
      </c>
      <c r="C83" s="99"/>
      <c r="D83" s="124">
        <v>2092.02</v>
      </c>
      <c r="E83" s="43"/>
      <c r="F83" s="44"/>
      <c r="G83" s="15">
        <v>3910.5</v>
      </c>
      <c r="H83" s="15">
        <v>1.07</v>
      </c>
      <c r="I83" s="16">
        <v>0.03</v>
      </c>
      <c r="J83" s="36"/>
    </row>
    <row r="84" spans="1:10" s="22" customFormat="1" ht="18.75" customHeight="1" x14ac:dyDescent="0.2">
      <c r="A84" s="112" t="s">
        <v>45</v>
      </c>
      <c r="B84" s="107" t="s">
        <v>46</v>
      </c>
      <c r="C84" s="99"/>
      <c r="D84" s="124">
        <v>2195.4899999999998</v>
      </c>
      <c r="E84" s="43"/>
      <c r="F84" s="44"/>
      <c r="G84" s="15">
        <v>3910.5</v>
      </c>
      <c r="H84" s="15">
        <v>1.07</v>
      </c>
      <c r="I84" s="16">
        <v>0.03</v>
      </c>
      <c r="J84" s="36"/>
    </row>
    <row r="85" spans="1:10" s="22" customFormat="1" ht="25.5" x14ac:dyDescent="0.2">
      <c r="A85" s="112" t="s">
        <v>47</v>
      </c>
      <c r="B85" s="107" t="s">
        <v>48</v>
      </c>
      <c r="C85" s="99"/>
      <c r="D85" s="124">
        <v>0</v>
      </c>
      <c r="E85" s="43"/>
      <c r="F85" s="44"/>
      <c r="G85" s="15">
        <v>3910.5</v>
      </c>
      <c r="H85" s="15">
        <v>1.07</v>
      </c>
      <c r="I85" s="16">
        <v>0.03</v>
      </c>
      <c r="J85" s="36"/>
    </row>
    <row r="86" spans="1:10" s="22" customFormat="1" ht="21" customHeight="1" x14ac:dyDescent="0.2">
      <c r="A86" s="112" t="s">
        <v>49</v>
      </c>
      <c r="B86" s="107" t="s">
        <v>10</v>
      </c>
      <c r="C86" s="41"/>
      <c r="D86" s="125">
        <v>7440.48</v>
      </c>
      <c r="E86" s="43"/>
      <c r="F86" s="44"/>
      <c r="G86" s="15">
        <v>3910.5</v>
      </c>
      <c r="H86" s="15">
        <v>1.07</v>
      </c>
      <c r="I86" s="16">
        <v>0.11</v>
      </c>
      <c r="J86" s="36"/>
    </row>
    <row r="87" spans="1:10" s="22" customFormat="1" ht="32.25" customHeight="1" x14ac:dyDescent="0.2">
      <c r="A87" s="112" t="s">
        <v>115</v>
      </c>
      <c r="B87" s="34" t="s">
        <v>31</v>
      </c>
      <c r="C87" s="45"/>
      <c r="D87" s="153">
        <v>0</v>
      </c>
      <c r="E87" s="46"/>
      <c r="F87" s="85"/>
      <c r="G87" s="15">
        <v>3910.5</v>
      </c>
      <c r="H87" s="15"/>
      <c r="I87" s="16"/>
      <c r="J87" s="36"/>
    </row>
    <row r="88" spans="1:10" s="22" customFormat="1" ht="27.75" customHeight="1" x14ac:dyDescent="0.2">
      <c r="A88" s="112" t="s">
        <v>113</v>
      </c>
      <c r="B88" s="34" t="s">
        <v>116</v>
      </c>
      <c r="C88" s="45"/>
      <c r="D88" s="153">
        <v>0</v>
      </c>
      <c r="E88" s="46"/>
      <c r="F88" s="85"/>
      <c r="G88" s="15">
        <v>3910.5</v>
      </c>
      <c r="H88" s="15"/>
      <c r="I88" s="16"/>
      <c r="J88" s="36"/>
    </row>
    <row r="89" spans="1:10" s="22" customFormat="1" ht="21" customHeight="1" x14ac:dyDescent="0.2">
      <c r="A89" s="111" t="s">
        <v>117</v>
      </c>
      <c r="B89" s="34" t="s">
        <v>46</v>
      </c>
      <c r="C89" s="45"/>
      <c r="D89" s="153">
        <v>0</v>
      </c>
      <c r="E89" s="46"/>
      <c r="F89" s="85"/>
      <c r="G89" s="15">
        <v>3910.5</v>
      </c>
      <c r="H89" s="15"/>
      <c r="I89" s="16"/>
      <c r="J89" s="36"/>
    </row>
    <row r="90" spans="1:10" s="22" customFormat="1" ht="21" customHeight="1" x14ac:dyDescent="0.2">
      <c r="A90" s="112" t="s">
        <v>118</v>
      </c>
      <c r="B90" s="34" t="s">
        <v>31</v>
      </c>
      <c r="C90" s="45"/>
      <c r="D90" s="153">
        <v>0</v>
      </c>
      <c r="E90" s="46"/>
      <c r="F90" s="85"/>
      <c r="G90" s="15">
        <v>3910.5</v>
      </c>
      <c r="H90" s="15"/>
      <c r="I90" s="16"/>
      <c r="J90" s="36"/>
    </row>
    <row r="91" spans="1:10" s="22" customFormat="1" ht="30" x14ac:dyDescent="0.2">
      <c r="A91" s="35" t="s">
        <v>50</v>
      </c>
      <c r="B91" s="86"/>
      <c r="C91" s="116" t="s">
        <v>139</v>
      </c>
      <c r="D91" s="27">
        <v>0</v>
      </c>
      <c r="E91" s="27">
        <f>D91/G91</f>
        <v>0</v>
      </c>
      <c r="F91" s="28">
        <f>E91/12</f>
        <v>0</v>
      </c>
      <c r="G91" s="15">
        <v>3910.5</v>
      </c>
      <c r="H91" s="15">
        <v>1.07</v>
      </c>
      <c r="I91" s="16">
        <v>0.06</v>
      </c>
      <c r="J91" s="36"/>
    </row>
    <row r="92" spans="1:10" s="22" customFormat="1" ht="17.25" customHeight="1" x14ac:dyDescent="0.2">
      <c r="A92" s="112" t="s">
        <v>119</v>
      </c>
      <c r="B92" s="107" t="s">
        <v>31</v>
      </c>
      <c r="C92" s="45"/>
      <c r="D92" s="30">
        <v>0</v>
      </c>
      <c r="E92" s="27"/>
      <c r="F92" s="28"/>
      <c r="G92" s="15">
        <v>3910.5</v>
      </c>
      <c r="H92" s="15"/>
      <c r="I92" s="16"/>
      <c r="J92" s="36"/>
    </row>
    <row r="93" spans="1:10" s="22" customFormat="1" ht="18.75" customHeight="1" x14ac:dyDescent="0.2">
      <c r="A93" s="111" t="s">
        <v>120</v>
      </c>
      <c r="B93" s="34" t="s">
        <v>46</v>
      </c>
      <c r="C93" s="45"/>
      <c r="D93" s="30">
        <v>0</v>
      </c>
      <c r="E93" s="27"/>
      <c r="F93" s="28"/>
      <c r="G93" s="15">
        <v>3910.5</v>
      </c>
      <c r="H93" s="15"/>
      <c r="I93" s="16"/>
      <c r="J93" s="36"/>
    </row>
    <row r="94" spans="1:10" s="22" customFormat="1" ht="15" x14ac:dyDescent="0.2">
      <c r="A94" s="112" t="s">
        <v>121</v>
      </c>
      <c r="B94" s="34" t="s">
        <v>116</v>
      </c>
      <c r="C94" s="45"/>
      <c r="D94" s="30">
        <v>0</v>
      </c>
      <c r="E94" s="27"/>
      <c r="F94" s="28"/>
      <c r="G94" s="15">
        <v>3910.5</v>
      </c>
      <c r="H94" s="15"/>
      <c r="I94" s="16"/>
      <c r="J94" s="36"/>
    </row>
    <row r="95" spans="1:10" s="22" customFormat="1" ht="33.75" customHeight="1" x14ac:dyDescent="0.2">
      <c r="A95" s="112" t="s">
        <v>122</v>
      </c>
      <c r="B95" s="34" t="s">
        <v>46</v>
      </c>
      <c r="C95" s="45"/>
      <c r="D95" s="30">
        <v>0</v>
      </c>
      <c r="E95" s="27"/>
      <c r="F95" s="28"/>
      <c r="G95" s="15">
        <v>3910.5</v>
      </c>
      <c r="H95" s="15"/>
      <c r="I95" s="16"/>
      <c r="J95" s="36"/>
    </row>
    <row r="96" spans="1:10" s="22" customFormat="1" ht="24.75" customHeight="1" x14ac:dyDescent="0.2">
      <c r="A96" s="106" t="s">
        <v>123</v>
      </c>
      <c r="B96" s="107"/>
      <c r="C96" s="116" t="s">
        <v>140</v>
      </c>
      <c r="D96" s="151">
        <f>D98+D99+D100+D101+D102</f>
        <v>20262.52</v>
      </c>
      <c r="E96" s="27">
        <f>D96/G96</f>
        <v>5.18</v>
      </c>
      <c r="F96" s="28">
        <f>E96/12</f>
        <v>0.43</v>
      </c>
      <c r="G96" s="15">
        <v>3910.5</v>
      </c>
      <c r="H96" s="15">
        <v>1.07</v>
      </c>
      <c r="I96" s="16">
        <v>0.21</v>
      </c>
      <c r="J96" s="36"/>
    </row>
    <row r="97" spans="1:10" s="22" customFormat="1" ht="21" customHeight="1" x14ac:dyDescent="0.2">
      <c r="A97" s="112" t="s">
        <v>51</v>
      </c>
      <c r="B97" s="107" t="s">
        <v>10</v>
      </c>
      <c r="C97" s="99"/>
      <c r="D97" s="124">
        <f t="shared" ref="D97:D102" si="0">E97*G97</f>
        <v>0</v>
      </c>
      <c r="E97" s="43"/>
      <c r="F97" s="44"/>
      <c r="G97" s="15">
        <v>3910.5</v>
      </c>
      <c r="H97" s="15">
        <v>1.07</v>
      </c>
      <c r="I97" s="16">
        <v>0</v>
      </c>
      <c r="J97" s="36"/>
    </row>
    <row r="98" spans="1:10" s="22" customFormat="1" ht="48" customHeight="1" x14ac:dyDescent="0.2">
      <c r="A98" s="112" t="s">
        <v>124</v>
      </c>
      <c r="B98" s="107" t="s">
        <v>31</v>
      </c>
      <c r="C98" s="99"/>
      <c r="D98" s="124">
        <v>14335.96</v>
      </c>
      <c r="E98" s="43"/>
      <c r="F98" s="44"/>
      <c r="G98" s="15">
        <v>3910.5</v>
      </c>
      <c r="H98" s="15">
        <v>1.07</v>
      </c>
      <c r="I98" s="16">
        <v>0.2</v>
      </c>
      <c r="J98" s="36"/>
    </row>
    <row r="99" spans="1:10" s="22" customFormat="1" ht="38.25" x14ac:dyDescent="0.2">
      <c r="A99" s="112" t="s">
        <v>125</v>
      </c>
      <c r="B99" s="107" t="s">
        <v>31</v>
      </c>
      <c r="C99" s="99"/>
      <c r="D99" s="124">
        <v>1093.4000000000001</v>
      </c>
      <c r="E99" s="43"/>
      <c r="F99" s="44"/>
      <c r="G99" s="15">
        <v>3910.5</v>
      </c>
      <c r="H99" s="15">
        <v>1.07</v>
      </c>
      <c r="I99" s="16">
        <v>0.01</v>
      </c>
      <c r="J99" s="36"/>
    </row>
    <row r="100" spans="1:10" s="22" customFormat="1" ht="27.75" customHeight="1" x14ac:dyDescent="0.2">
      <c r="A100" s="112" t="s">
        <v>53</v>
      </c>
      <c r="B100" s="107" t="s">
        <v>18</v>
      </c>
      <c r="C100" s="99"/>
      <c r="D100" s="124">
        <f t="shared" si="0"/>
        <v>0</v>
      </c>
      <c r="E100" s="43"/>
      <c r="F100" s="44"/>
      <c r="G100" s="15">
        <v>3910.5</v>
      </c>
      <c r="H100" s="15">
        <v>1.07</v>
      </c>
      <c r="I100" s="16">
        <v>0</v>
      </c>
      <c r="J100" s="36"/>
    </row>
    <row r="101" spans="1:10" s="22" customFormat="1" ht="21" customHeight="1" x14ac:dyDescent="0.2">
      <c r="A101" s="112" t="s">
        <v>52</v>
      </c>
      <c r="B101" s="34" t="s">
        <v>54</v>
      </c>
      <c r="C101" s="99"/>
      <c r="D101" s="124">
        <v>4833.16</v>
      </c>
      <c r="E101" s="43"/>
      <c r="F101" s="44"/>
      <c r="G101" s="15">
        <v>3910.5</v>
      </c>
      <c r="H101" s="15">
        <v>1.07</v>
      </c>
      <c r="I101" s="16">
        <v>0</v>
      </c>
      <c r="J101" s="36"/>
    </row>
    <row r="102" spans="1:10" s="22" customFormat="1" ht="57" customHeight="1" x14ac:dyDescent="0.2">
      <c r="A102" s="112" t="s">
        <v>126</v>
      </c>
      <c r="B102" s="34" t="s">
        <v>55</v>
      </c>
      <c r="C102" s="99"/>
      <c r="D102" s="124">
        <f t="shared" si="0"/>
        <v>0</v>
      </c>
      <c r="E102" s="43"/>
      <c r="F102" s="44"/>
      <c r="G102" s="15">
        <v>3910.5</v>
      </c>
      <c r="H102" s="15">
        <v>1.07</v>
      </c>
      <c r="I102" s="16">
        <v>0</v>
      </c>
      <c r="J102" s="36"/>
    </row>
    <row r="103" spans="1:10" s="15" customFormat="1" ht="30" x14ac:dyDescent="0.2">
      <c r="A103" s="35" t="s">
        <v>56</v>
      </c>
      <c r="B103" s="24"/>
      <c r="C103" s="25" t="s">
        <v>141</v>
      </c>
      <c r="D103" s="151">
        <f>D104+D105</f>
        <v>23400</v>
      </c>
      <c r="E103" s="27">
        <f>D103/G103</f>
        <v>5.98</v>
      </c>
      <c r="F103" s="28">
        <f>E103/12</f>
        <v>0.5</v>
      </c>
      <c r="G103" s="15">
        <v>3910.5</v>
      </c>
      <c r="H103" s="15">
        <v>1.07</v>
      </c>
      <c r="I103" s="16">
        <v>0.03</v>
      </c>
      <c r="J103" s="36"/>
    </row>
    <row r="104" spans="1:10" s="22" customFormat="1" ht="44.25" customHeight="1" x14ac:dyDescent="0.2">
      <c r="A104" s="111" t="s">
        <v>127</v>
      </c>
      <c r="B104" s="34" t="s">
        <v>33</v>
      </c>
      <c r="C104" s="99"/>
      <c r="D104" s="124">
        <v>23400</v>
      </c>
      <c r="E104" s="43"/>
      <c r="F104" s="44"/>
      <c r="G104" s="15">
        <v>3910.5</v>
      </c>
      <c r="H104" s="15">
        <v>1.07</v>
      </c>
      <c r="I104" s="16">
        <v>0.03</v>
      </c>
      <c r="J104" s="36"/>
    </row>
    <row r="105" spans="1:10" s="22" customFormat="1" ht="16.5" customHeight="1" x14ac:dyDescent="0.2">
      <c r="A105" s="111" t="s">
        <v>178</v>
      </c>
      <c r="B105" s="34" t="s">
        <v>55</v>
      </c>
      <c r="C105" s="100"/>
      <c r="D105" s="124">
        <v>0</v>
      </c>
      <c r="E105" s="46"/>
      <c r="F105" s="85"/>
      <c r="G105" s="15">
        <v>3910.5</v>
      </c>
      <c r="H105" s="15"/>
      <c r="I105" s="16"/>
      <c r="J105" s="36"/>
    </row>
    <row r="106" spans="1:10" s="22" customFormat="1" ht="18.75" customHeight="1" x14ac:dyDescent="0.2">
      <c r="A106" s="35" t="s">
        <v>57</v>
      </c>
      <c r="B106" s="40"/>
      <c r="C106" s="98" t="s">
        <v>142</v>
      </c>
      <c r="D106" s="151">
        <f>D107</f>
        <v>0</v>
      </c>
      <c r="E106" s="27">
        <f>D106/G106</f>
        <v>0</v>
      </c>
      <c r="F106" s="28">
        <f>E106/12</f>
        <v>0</v>
      </c>
      <c r="G106" s="15">
        <v>3910.5</v>
      </c>
      <c r="H106" s="15"/>
      <c r="I106" s="16"/>
      <c r="J106" s="36"/>
    </row>
    <row r="107" spans="1:10" s="22" customFormat="1" ht="15" x14ac:dyDescent="0.2">
      <c r="A107" s="39" t="s">
        <v>58</v>
      </c>
      <c r="B107" s="47" t="s">
        <v>31</v>
      </c>
      <c r="C107" s="100"/>
      <c r="D107" s="124">
        <v>0</v>
      </c>
      <c r="E107" s="46"/>
      <c r="F107" s="85"/>
      <c r="G107" s="15">
        <v>3910.5</v>
      </c>
      <c r="H107" s="15"/>
      <c r="I107" s="16"/>
      <c r="J107" s="36"/>
    </row>
    <row r="108" spans="1:10" s="15" customFormat="1" ht="15" x14ac:dyDescent="0.2">
      <c r="A108" s="35" t="s">
        <v>59</v>
      </c>
      <c r="B108" s="24"/>
      <c r="C108" s="25" t="s">
        <v>136</v>
      </c>
      <c r="D108" s="151">
        <f>D109+D110+D111+D112</f>
        <v>2915.79</v>
      </c>
      <c r="E108" s="27">
        <f>D108/G108</f>
        <v>0.75</v>
      </c>
      <c r="F108" s="28">
        <f>E108/12</f>
        <v>0.06</v>
      </c>
      <c r="G108" s="15">
        <v>3910.5</v>
      </c>
      <c r="H108" s="15">
        <v>1.07</v>
      </c>
      <c r="I108" s="16">
        <v>0.47</v>
      </c>
      <c r="J108" s="36"/>
    </row>
    <row r="109" spans="1:10" s="22" customFormat="1" ht="15" x14ac:dyDescent="0.2">
      <c r="A109" s="39" t="s">
        <v>72</v>
      </c>
      <c r="B109" s="40" t="s">
        <v>42</v>
      </c>
      <c r="C109" s="99"/>
      <c r="D109" s="124">
        <v>0</v>
      </c>
      <c r="E109" s="43"/>
      <c r="F109" s="44"/>
      <c r="G109" s="15">
        <v>3910.5</v>
      </c>
      <c r="H109" s="15">
        <v>1.07</v>
      </c>
      <c r="I109" s="16">
        <v>0.09</v>
      </c>
      <c r="J109" s="36"/>
    </row>
    <row r="110" spans="1:10" s="22" customFormat="1" ht="15" x14ac:dyDescent="0.2">
      <c r="A110" s="39" t="s">
        <v>60</v>
      </c>
      <c r="B110" s="47" t="s">
        <v>42</v>
      </c>
      <c r="C110" s="99"/>
      <c r="D110" s="124">
        <v>0</v>
      </c>
      <c r="E110" s="43"/>
      <c r="F110" s="44"/>
      <c r="G110" s="15">
        <v>3910.5</v>
      </c>
      <c r="H110" s="15"/>
      <c r="I110" s="16"/>
      <c r="J110" s="36"/>
    </row>
    <row r="111" spans="1:10" s="22" customFormat="1" ht="15" x14ac:dyDescent="0.2">
      <c r="A111" s="39" t="s">
        <v>61</v>
      </c>
      <c r="B111" s="47" t="s">
        <v>69</v>
      </c>
      <c r="C111" s="99"/>
      <c r="D111" s="124">
        <v>2915.79</v>
      </c>
      <c r="E111" s="43"/>
      <c r="F111" s="44"/>
      <c r="G111" s="15">
        <v>3910.5</v>
      </c>
      <c r="H111" s="15">
        <v>1.07</v>
      </c>
      <c r="I111" s="16">
        <v>0.04</v>
      </c>
      <c r="J111" s="36"/>
    </row>
    <row r="112" spans="1:10" s="22" customFormat="1" ht="25.5" customHeight="1" x14ac:dyDescent="0.2">
      <c r="A112" s="83" t="s">
        <v>62</v>
      </c>
      <c r="B112" s="84" t="s">
        <v>42</v>
      </c>
      <c r="C112" s="99"/>
      <c r="D112" s="124">
        <v>0</v>
      </c>
      <c r="E112" s="43"/>
      <c r="F112" s="44"/>
      <c r="G112" s="15">
        <v>3910.5</v>
      </c>
      <c r="H112" s="15"/>
      <c r="I112" s="16"/>
      <c r="J112" s="36"/>
    </row>
    <row r="113" spans="1:9" s="15" customFormat="1" ht="155.25" x14ac:dyDescent="0.2">
      <c r="A113" s="106" t="s">
        <v>180</v>
      </c>
      <c r="B113" s="104" t="s">
        <v>18</v>
      </c>
      <c r="C113" s="168"/>
      <c r="D113" s="169">
        <v>50000</v>
      </c>
      <c r="E113" s="168">
        <f>D113/G113</f>
        <v>12.79</v>
      </c>
      <c r="F113" s="170">
        <f>E113/12</f>
        <v>1.07</v>
      </c>
      <c r="G113" s="15">
        <v>3910.5</v>
      </c>
      <c r="H113" s="15">
        <v>1.07</v>
      </c>
      <c r="I113" s="16">
        <v>1.33</v>
      </c>
    </row>
    <row r="114" spans="1:9" s="15" customFormat="1" ht="18.75" x14ac:dyDescent="0.2">
      <c r="A114" s="144" t="s">
        <v>172</v>
      </c>
      <c r="B114" s="104" t="s">
        <v>10</v>
      </c>
      <c r="C114" s="172"/>
      <c r="D114" s="171">
        <f>3409.54+21428.15</f>
        <v>24837.69</v>
      </c>
      <c r="E114" s="172">
        <f>D114/G114</f>
        <v>6.35</v>
      </c>
      <c r="F114" s="173">
        <f>E114/12</f>
        <v>0.53</v>
      </c>
      <c r="G114" s="15">
        <v>3910.5</v>
      </c>
      <c r="I114" s="16"/>
    </row>
    <row r="115" spans="1:9" s="15" customFormat="1" ht="18.75" x14ac:dyDescent="0.2">
      <c r="A115" s="144" t="s">
        <v>173</v>
      </c>
      <c r="B115" s="104" t="s">
        <v>10</v>
      </c>
      <c r="C115" s="172"/>
      <c r="D115" s="171">
        <f>(3409.54+4706.41+7739.39)</f>
        <v>15855.34</v>
      </c>
      <c r="E115" s="172">
        <f t="shared" ref="E115:E117" si="1">D115/G115</f>
        <v>4.05</v>
      </c>
      <c r="F115" s="173">
        <f t="shared" ref="F115:F117" si="2">E115/12</f>
        <v>0.34</v>
      </c>
      <c r="G115" s="15">
        <v>3910.5</v>
      </c>
      <c r="I115" s="16"/>
    </row>
    <row r="116" spans="1:9" s="15" customFormat="1" ht="18.75" x14ac:dyDescent="0.2">
      <c r="A116" s="144" t="s">
        <v>174</v>
      </c>
      <c r="B116" s="104" t="s">
        <v>10</v>
      </c>
      <c r="C116" s="172"/>
      <c r="D116" s="171">
        <v>31073.15</v>
      </c>
      <c r="E116" s="172">
        <f t="shared" si="1"/>
        <v>7.95</v>
      </c>
      <c r="F116" s="173">
        <f t="shared" si="2"/>
        <v>0.66</v>
      </c>
      <c r="G116" s="15">
        <v>3910.5</v>
      </c>
      <c r="I116" s="16"/>
    </row>
    <row r="117" spans="1:9" s="15" customFormat="1" ht="18.75" x14ac:dyDescent="0.2">
      <c r="A117" s="144" t="s">
        <v>175</v>
      </c>
      <c r="B117" s="104" t="s">
        <v>10</v>
      </c>
      <c r="C117" s="27"/>
      <c r="D117" s="151">
        <v>28687.91</v>
      </c>
      <c r="E117" s="27">
        <f t="shared" si="1"/>
        <v>7.34</v>
      </c>
      <c r="F117" s="28">
        <f t="shared" si="2"/>
        <v>0.61</v>
      </c>
      <c r="G117" s="15">
        <v>3910.5</v>
      </c>
      <c r="I117" s="16"/>
    </row>
    <row r="118" spans="1:9" s="53" customFormat="1" ht="27" customHeight="1" thickBot="1" x14ac:dyDescent="0.25">
      <c r="A118" s="142" t="s">
        <v>63</v>
      </c>
      <c r="B118" s="143" t="s">
        <v>15</v>
      </c>
      <c r="C118" s="167"/>
      <c r="D118" s="151">
        <f>E118*G118</f>
        <v>96667.56</v>
      </c>
      <c r="E118" s="165">
        <f>F118*12</f>
        <v>24.72</v>
      </c>
      <c r="F118" s="166">
        <v>2.06</v>
      </c>
      <c r="G118" s="15">
        <v>3910.5</v>
      </c>
      <c r="I118" s="54"/>
    </row>
    <row r="119" spans="1:9" s="57" customFormat="1" ht="20.25" thickBot="1" x14ac:dyDescent="0.45">
      <c r="A119" s="55" t="s">
        <v>64</v>
      </c>
      <c r="B119" s="56"/>
      <c r="C119" s="102"/>
      <c r="D119" s="145">
        <f>D113+D108+D106+D103+D96+D91+D81+D65+D64+D63+D62+D51+D49+D48+D41+D40+D29+D15+D118+D42+D117+D116+D115+D114+D61+D50</f>
        <v>1091044.8799999999</v>
      </c>
      <c r="E119" s="145">
        <f>E113+E108+E106+E103+E96+E91+E81+E65+E64+E63+E62+E51+E49+E48+E41+E40+E29+E15+E118+E42+E117+E116+E115+E114+E61+E50</f>
        <v>279</v>
      </c>
      <c r="F119" s="145">
        <f>F113+F108+F106+F103+F96+F91+F81+F65+F64+F63+F62+F51+F49+F48+F41+F40+F29+F15+F118+F42+F117+F116+F115+F114+F61+F50</f>
        <v>23.26</v>
      </c>
      <c r="G119" s="15">
        <v>3910.5</v>
      </c>
      <c r="I119" s="58"/>
    </row>
    <row r="120" spans="1:9" s="65" customFormat="1" ht="20.25" customHeight="1" thickBot="1" x14ac:dyDescent="0.45">
      <c r="A120" s="61"/>
      <c r="B120" s="62"/>
      <c r="C120" s="63"/>
      <c r="D120" s="64"/>
      <c r="E120" s="64"/>
      <c r="F120" s="64"/>
      <c r="G120" s="15">
        <v>3910.5</v>
      </c>
      <c r="I120" s="66"/>
    </row>
    <row r="121" spans="1:9" s="122" customFormat="1" ht="38.25" thickBot="1" x14ac:dyDescent="0.25">
      <c r="A121" s="117" t="s">
        <v>146</v>
      </c>
      <c r="B121" s="118"/>
      <c r="C121" s="119"/>
      <c r="D121" s="120">
        <f>SUM(D122:D125)</f>
        <v>155818.51</v>
      </c>
      <c r="E121" s="120">
        <f>SUM(E122:E125)</f>
        <v>39.840000000000003</v>
      </c>
      <c r="F121" s="121">
        <f>SUM(F122:F125)</f>
        <v>3.33</v>
      </c>
      <c r="G121" s="122">
        <v>3910.5</v>
      </c>
      <c r="H121" s="123"/>
    </row>
    <row r="122" spans="1:9" s="65" customFormat="1" ht="18.75" x14ac:dyDescent="0.4">
      <c r="A122" s="130" t="s">
        <v>148</v>
      </c>
      <c r="B122" s="131"/>
      <c r="C122" s="132"/>
      <c r="D122" s="174">
        <v>112004.34</v>
      </c>
      <c r="E122" s="175">
        <f>D122/G122</f>
        <v>28.64</v>
      </c>
      <c r="F122" s="176">
        <f>E122/12</f>
        <v>2.39</v>
      </c>
      <c r="G122" s="15">
        <v>3910.5</v>
      </c>
      <c r="I122" s="66"/>
    </row>
    <row r="123" spans="1:9" s="65" customFormat="1" ht="18.75" x14ac:dyDescent="0.4">
      <c r="A123" s="136" t="s">
        <v>150</v>
      </c>
      <c r="B123" s="50"/>
      <c r="C123" s="51"/>
      <c r="D123" s="177">
        <v>17711.14</v>
      </c>
      <c r="E123" s="178">
        <f t="shared" ref="E123:E125" si="3">D123/G123</f>
        <v>4.53</v>
      </c>
      <c r="F123" s="179">
        <f t="shared" ref="F123:F125" si="4">E123/12</f>
        <v>0.38</v>
      </c>
      <c r="G123" s="15">
        <v>3910.5</v>
      </c>
      <c r="I123" s="66"/>
    </row>
    <row r="124" spans="1:9" s="65" customFormat="1" ht="18.75" x14ac:dyDescent="0.4">
      <c r="A124" s="136" t="s">
        <v>157</v>
      </c>
      <c r="B124" s="50"/>
      <c r="C124" s="51"/>
      <c r="D124" s="177">
        <v>24212.36</v>
      </c>
      <c r="E124" s="178">
        <f t="shared" si="3"/>
        <v>6.19</v>
      </c>
      <c r="F124" s="179">
        <f t="shared" si="4"/>
        <v>0.52</v>
      </c>
      <c r="G124" s="15">
        <v>3910.5</v>
      </c>
      <c r="I124" s="66"/>
    </row>
    <row r="125" spans="1:9" s="65" customFormat="1" ht="18.75" x14ac:dyDescent="0.4">
      <c r="A125" s="136" t="s">
        <v>179</v>
      </c>
      <c r="B125" s="50"/>
      <c r="C125" s="51"/>
      <c r="D125" s="177">
        <v>1890.67</v>
      </c>
      <c r="E125" s="178">
        <f t="shared" si="3"/>
        <v>0.48</v>
      </c>
      <c r="F125" s="179">
        <f t="shared" si="4"/>
        <v>0.04</v>
      </c>
      <c r="G125" s="15">
        <v>3910.5</v>
      </c>
      <c r="I125" s="66"/>
    </row>
    <row r="126" spans="1:9" s="65" customFormat="1" ht="19.5" thickBot="1" x14ac:dyDescent="0.45">
      <c r="A126" s="61"/>
      <c r="B126" s="62"/>
      <c r="C126" s="63"/>
      <c r="D126" s="63"/>
      <c r="E126" s="67"/>
      <c r="F126" s="63"/>
      <c r="I126" s="66"/>
    </row>
    <row r="127" spans="1:9" s="159" customFormat="1" ht="20.25" thickBot="1" x14ac:dyDescent="0.25">
      <c r="A127" s="154" t="s">
        <v>176</v>
      </c>
      <c r="B127" s="156"/>
      <c r="C127" s="157"/>
      <c r="D127" s="158">
        <f>D119+D121</f>
        <v>1246863.3899999999</v>
      </c>
      <c r="E127" s="158">
        <f>E119+E121</f>
        <v>318.83999999999997</v>
      </c>
      <c r="F127" s="158">
        <f>F119+F121</f>
        <v>26.59</v>
      </c>
      <c r="I127" s="160"/>
    </row>
    <row r="128" spans="1:9" s="78" customFormat="1" x14ac:dyDescent="0.2">
      <c r="A128" s="79"/>
      <c r="I128" s="161"/>
    </row>
    <row r="129" spans="1:9" s="78" customFormat="1" x14ac:dyDescent="0.2">
      <c r="A129" s="79"/>
      <c r="I129" s="161"/>
    </row>
    <row r="130" spans="1:9" s="78" customFormat="1" ht="39.75" customHeight="1" x14ac:dyDescent="0.2">
      <c r="A130" s="144" t="s">
        <v>181</v>
      </c>
      <c r="B130" s="197" t="s">
        <v>10</v>
      </c>
      <c r="C130" s="198" t="s">
        <v>182</v>
      </c>
      <c r="D130" s="197"/>
      <c r="E130" s="199"/>
      <c r="F130" s="200">
        <v>50</v>
      </c>
      <c r="G130" s="15">
        <v>3910.5</v>
      </c>
      <c r="I130" s="161"/>
    </row>
    <row r="131" spans="1:9" s="78" customFormat="1" x14ac:dyDescent="0.2">
      <c r="A131" s="79"/>
      <c r="I131" s="161"/>
    </row>
    <row r="132" spans="1:9" s="78" customFormat="1" x14ac:dyDescent="0.2">
      <c r="A132" s="79"/>
      <c r="I132" s="161"/>
    </row>
    <row r="133" spans="1:9" s="65" customFormat="1" ht="18.75" x14ac:dyDescent="0.4">
      <c r="A133" s="61"/>
      <c r="B133" s="62"/>
      <c r="C133" s="63"/>
      <c r="D133" s="63"/>
      <c r="E133" s="67"/>
      <c r="F133" s="63"/>
      <c r="I133" s="66"/>
    </row>
    <row r="134" spans="1:9" s="59" customFormat="1" ht="19.5" x14ac:dyDescent="0.2">
      <c r="A134" s="72"/>
      <c r="B134" s="73"/>
      <c r="C134" s="74"/>
      <c r="D134" s="74"/>
      <c r="E134" s="74"/>
      <c r="F134" s="75"/>
      <c r="I134" s="60"/>
    </row>
    <row r="135" spans="1:9" s="59" customFormat="1" ht="19.5" x14ac:dyDescent="0.2">
      <c r="A135" s="72"/>
      <c r="B135" s="73"/>
      <c r="C135" s="74"/>
      <c r="D135" s="74"/>
      <c r="E135" s="74"/>
      <c r="F135" s="75"/>
      <c r="I135" s="60"/>
    </row>
    <row r="136" spans="1:9" s="59" customFormat="1" ht="19.5" x14ac:dyDescent="0.2">
      <c r="A136" s="72"/>
      <c r="B136" s="73"/>
      <c r="C136" s="74"/>
      <c r="D136" s="74"/>
      <c r="E136" s="74"/>
      <c r="F136" s="75"/>
      <c r="I136" s="60"/>
    </row>
    <row r="137" spans="1:9" s="59" customFormat="1" ht="19.5" x14ac:dyDescent="0.2">
      <c r="A137" s="72"/>
      <c r="B137" s="73"/>
      <c r="C137" s="74"/>
      <c r="D137" s="74"/>
      <c r="E137" s="74"/>
      <c r="F137" s="75"/>
      <c r="I137" s="60"/>
    </row>
    <row r="138" spans="1:9" s="59" customFormat="1" ht="19.5" x14ac:dyDescent="0.2">
      <c r="A138" s="72"/>
      <c r="B138" s="73"/>
      <c r="C138" s="74"/>
      <c r="D138" s="74"/>
      <c r="E138" s="74"/>
      <c r="F138" s="75"/>
      <c r="I138" s="60"/>
    </row>
    <row r="139" spans="1:9" s="59" customFormat="1" ht="19.5" x14ac:dyDescent="0.2">
      <c r="A139" s="72"/>
      <c r="B139" s="73"/>
      <c r="C139" s="74"/>
      <c r="D139" s="74"/>
      <c r="E139" s="74"/>
      <c r="F139" s="75"/>
      <c r="I139" s="60"/>
    </row>
    <row r="140" spans="1:9" s="59" customFormat="1" ht="19.5" x14ac:dyDescent="0.2">
      <c r="A140" s="72"/>
      <c r="B140" s="73"/>
      <c r="C140" s="74"/>
      <c r="D140" s="74"/>
      <c r="E140" s="74"/>
      <c r="F140" s="75"/>
      <c r="I140" s="60"/>
    </row>
    <row r="141" spans="1:9" s="76" customFormat="1" ht="14.25" x14ac:dyDescent="0.2">
      <c r="A141" s="180" t="s">
        <v>66</v>
      </c>
      <c r="B141" s="180"/>
      <c r="C141" s="180"/>
      <c r="D141" s="180"/>
      <c r="I141" s="77"/>
    </row>
    <row r="142" spans="1:9" s="76" customFormat="1" x14ac:dyDescent="0.2">
      <c r="F142" s="78"/>
      <c r="I142" s="77"/>
    </row>
    <row r="143" spans="1:9" s="76" customFormat="1" x14ac:dyDescent="0.2">
      <c r="A143" s="79" t="s">
        <v>67</v>
      </c>
      <c r="F143" s="78"/>
      <c r="I143" s="77"/>
    </row>
    <row r="144" spans="1:9" s="76" customFormat="1" x14ac:dyDescent="0.2">
      <c r="F144" s="78"/>
      <c r="I144" s="77"/>
    </row>
    <row r="145" spans="6:9" s="76" customFormat="1" x14ac:dyDescent="0.2">
      <c r="F145" s="78"/>
      <c r="I145" s="77"/>
    </row>
    <row r="146" spans="6:9" s="76" customFormat="1" x14ac:dyDescent="0.2">
      <c r="F146" s="78"/>
      <c r="I146" s="77"/>
    </row>
    <row r="147" spans="6:9" s="76" customFormat="1" x14ac:dyDescent="0.2">
      <c r="F147" s="78"/>
      <c r="I147" s="77"/>
    </row>
    <row r="148" spans="6:9" s="76" customFormat="1" x14ac:dyDescent="0.2">
      <c r="F148" s="78"/>
      <c r="I148" s="77"/>
    </row>
    <row r="149" spans="6:9" s="76" customFormat="1" x14ac:dyDescent="0.2">
      <c r="F149" s="78"/>
      <c r="I149" s="77"/>
    </row>
    <row r="150" spans="6:9" s="76" customFormat="1" x14ac:dyDescent="0.2">
      <c r="F150" s="78"/>
      <c r="I150" s="77"/>
    </row>
    <row r="151" spans="6:9" s="76" customFormat="1" x14ac:dyDescent="0.2">
      <c r="F151" s="78"/>
      <c r="I151" s="77"/>
    </row>
    <row r="152" spans="6:9" s="76" customFormat="1" x14ac:dyDescent="0.2">
      <c r="F152" s="78"/>
      <c r="I152" s="77"/>
    </row>
    <row r="153" spans="6:9" s="76" customFormat="1" x14ac:dyDescent="0.2">
      <c r="F153" s="78"/>
      <c r="I153" s="77"/>
    </row>
    <row r="154" spans="6:9" s="76" customFormat="1" x14ac:dyDescent="0.2">
      <c r="F154" s="78"/>
      <c r="I154" s="77"/>
    </row>
    <row r="155" spans="6:9" s="76" customFormat="1" x14ac:dyDescent="0.2">
      <c r="F155" s="78"/>
      <c r="I155" s="77"/>
    </row>
    <row r="156" spans="6:9" s="76" customFormat="1" x14ac:dyDescent="0.2">
      <c r="F156" s="78"/>
      <c r="I156" s="77"/>
    </row>
    <row r="157" spans="6:9" s="76" customFormat="1" x14ac:dyDescent="0.2">
      <c r="F157" s="78"/>
      <c r="I157" s="77"/>
    </row>
    <row r="158" spans="6:9" s="76" customFormat="1" x14ac:dyDescent="0.2">
      <c r="F158" s="78"/>
      <c r="I158" s="77"/>
    </row>
    <row r="159" spans="6:9" s="76" customFormat="1" x14ac:dyDescent="0.2">
      <c r="F159" s="78"/>
      <c r="I159" s="77"/>
    </row>
    <row r="160" spans="6:9" s="76" customFormat="1" x14ac:dyDescent="0.2">
      <c r="F160" s="78"/>
      <c r="I160" s="77"/>
    </row>
    <row r="161" spans="6:9" s="76" customFormat="1" x14ac:dyDescent="0.2">
      <c r="F161" s="78"/>
      <c r="I161" s="77"/>
    </row>
  </sheetData>
  <mergeCells count="11">
    <mergeCell ref="A9:F9"/>
    <mergeCell ref="A10:F10"/>
    <mergeCell ref="A11:F11"/>
    <mergeCell ref="A14:F14"/>
    <mergeCell ref="A141:D141"/>
    <mergeCell ref="A1:F1"/>
    <mergeCell ref="B2:F2"/>
    <mergeCell ref="B3:F3"/>
    <mergeCell ref="B4:F4"/>
    <mergeCell ref="A7:F7"/>
    <mergeCell ref="A8:F8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проект1 290 Пост.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'проект1 290 Пост.'!Область_печати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2017-04-25T06:11:06Z</cp:lastPrinted>
  <dcterms:created xsi:type="dcterms:W3CDTF">2014-01-27T10:52:04Z</dcterms:created>
  <dcterms:modified xsi:type="dcterms:W3CDTF">2017-04-25T06:15:44Z</dcterms:modified>
</cp:coreProperties>
</file>