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>
    <definedName name="_xlnm.Print_Area" localSheetId="0">'по голосованию'!$A$1:$H$145</definedName>
  </definedNames>
  <calcPr fullCalcOnLoad="1" fullPrecision="0"/>
</workbook>
</file>

<file path=xl/sharedStrings.xml><?xml version="1.0" encoding="utf-8"?>
<sst xmlns="http://schemas.openxmlformats.org/spreadsheetml/2006/main" count="181" uniqueCount="122">
  <si>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</si>
  <si>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</si>
  <si>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</si>
  <si>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</si>
  <si>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</si>
  <si>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</si>
  <si>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</si>
  <si>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</si>
  <si>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</si>
  <si>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</si>
  <si>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</si>
  <si>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</si>
  <si>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</si>
  <si>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</si>
  <si>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</si>
  <si>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</si>
  <si>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</si>
  <si>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</si>
  <si>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</si>
  <si>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</si>
  <si>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</si>
  <si>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</si>
  <si>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</si>
  <si>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</si>
  <si>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</si>
  <si>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</si>
  <si>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</si>
  <si>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</si>
  <si>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</si>
  <si>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</si>
  <si>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</si>
  <si>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</si>
  <si>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</si>
  <si>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</si>
  <si>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</si>
  <si>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</si>
  <si>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</si>
  <si>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</si>
  <si>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</si>
  <si>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подключение системы отопления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</si>
  <si>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</si>
  <si>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</si>
  <si>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установка КИП на ВВП</t>
  </si>
  <si>
    <t>перевод реле времени</t>
  </si>
  <si>
    <t>ревизия ВРУ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</si>
  <si>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</si>
  <si>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</si>
  <si>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</si>
  <si>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</si>
  <si>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</si>
  <si>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</si>
  <si>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</si>
  <si>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</si>
  <si>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</si>
  <si>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</si>
  <si>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</si>
  <si>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</si>
  <si>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</si>
  <si>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</si>
  <si>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</si>
  <si>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</si>
  <si>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</si>
  <si>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</si>
  <si>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</si>
  <si>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</si>
  <si>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</si>
  <si>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</si>
  <si>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</si>
  <si>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регулировка системы центрального отопления</t>
  </si>
  <si>
    <t>ревизия элеваторного узла ( сопло )</t>
  </si>
  <si>
    <t>3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</si>
  <si>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</si>
  <si>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</si>
  <si>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</si>
  <si>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</si>
  <si>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прочистка вентиляционных каналов и канализационных вытяжек</t>
  </si>
  <si>
    <t>проверка вентиляционных каналов и канализационных вытяжек</t>
  </si>
  <si>
    <t>очистка кровли от снега и скалывание сосулек</t>
  </si>
  <si>
    <t>восстановление общедомового уличного освещения</t>
  </si>
  <si>
    <t>замена ( поверка ) КИП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</si>
  <si>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</si>
  <si>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</si>
  <si>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</si>
  <si>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</si>
  <si>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</si>
  <si>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ремонт панельных швов</t>
  </si>
  <si>
    <t>ремонт отмостки</t>
  </si>
  <si>
    <t>ремонт крыльца</t>
  </si>
  <si>
    <t>ремонт наружного водоотведения</t>
  </si>
  <si>
    <t>подметание земельного участка в летний период</t>
  </si>
  <si>
    <t>уборка мусора с газона</t>
  </si>
  <si>
    <t>сдвижка и подметание снега при снегопаде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</si>
  <si>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</si>
  <si>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</si>
  <si>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</si>
  <si>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Погашение задолженности прошлых периодов</t>
  </si>
  <si>
    <t>ВСЕГО :</t>
  </si>
  <si>
    <t>очистка козырьков подъездов от снега и наледи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</si>
  <si>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</si>
  <si>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</si>
  <si>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</si>
  <si>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</si>
  <si>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</si>
  <si>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</si>
  <si>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очистка урн отмусора</t>
  </si>
  <si>
    <t>1 раз в 4 месяца</t>
  </si>
  <si>
    <t>ВСЕГО</t>
  </si>
  <si>
    <t>ревизия задвижек отопления (диам.50мм-16 шт., диам.80мм-2 шт.)</t>
  </si>
  <si>
    <t>ревизия задвижек  ХВС (диам.50мм-6 шт.)</t>
  </si>
  <si>
    <t>Расчет размера платы за содержание и ремонт общего имущества в многоквартирном доме</t>
  </si>
  <si>
    <t>по адресу: ул. Набережная, д.44(S дома=3904,64м2; S земли=3179,40м2)</t>
  </si>
  <si>
    <t>подметание снега , скалывание льда</t>
  </si>
  <si>
    <t>замена насоса ГВС (резерв)</t>
  </si>
  <si>
    <t>по состоянию на 1.05.2012г.</t>
  </si>
  <si>
    <t>Предлагаемый перечень работ по текущему ремонту                                       ( на выбор собственников)</t>
  </si>
  <si>
    <t>2012-2013гг.</t>
  </si>
  <si>
    <t>(стоимость услуг увеличена на 7% в соответствии с уровнем инфляции 2011г.)</t>
  </si>
  <si>
    <t>Работы заявочного характера, в т.ч.</t>
  </si>
  <si>
    <t>окос травы</t>
  </si>
  <si>
    <t>ревизия задвижек ГВС (диам.50мм-2 шт.)</t>
  </si>
  <si>
    <t>поверка / замена / КИП манометры</t>
  </si>
  <si>
    <t>замена РТДО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</si>
</sst>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18" fillId="0" borderId="16" xfId="0" applyNumberFormat="1" applyFont="1" applyFill="1" applyBorder="1" applyAlignment="1">
      <alignment horizontal="center" vertical="center" wrapText="1"/>
    </xf>
    <xf numFmtId="2" fontId="18" fillId="24" borderId="17" xfId="0" applyNumberFormat="1" applyFont="1" applyFill="1" applyBorder="1" applyAlignment="1">
      <alignment horizontal="center" vertical="center" wrapText="1"/>
    </xf>
    <xf numFmtId="2" fontId="0" fillId="24" borderId="17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 wrapText="1"/>
    </xf>
    <xf numFmtId="2" fontId="18" fillId="24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18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2" fontId="18" fillId="0" borderId="22" xfId="0" applyNumberFormat="1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2" fontId="19" fillId="24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9" fillId="24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 wrapText="1"/>
    </xf>
    <xf numFmtId="2" fontId="18" fillId="0" borderId="25" xfId="0" applyNumberFormat="1" applyFont="1" applyFill="1" applyBorder="1" applyAlignment="1">
      <alignment horizontal="center" vertical="center" wrapText="1"/>
    </xf>
    <xf numFmtId="2" fontId="0" fillId="24" borderId="26" xfId="0" applyNumberFormat="1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left" vertical="center" wrapText="1"/>
    </xf>
    <xf numFmtId="0" fontId="18" fillId="0" borderId="31" xfId="0" applyFont="1" applyFill="1" applyBorder="1" applyAlignment="1">
      <alignment horizontal="center" vertical="center" wrapText="1"/>
    </xf>
    <xf numFmtId="2" fontId="18" fillId="0" borderId="31" xfId="0" applyNumberFormat="1" applyFont="1" applyFill="1" applyBorder="1" applyAlignment="1">
      <alignment horizontal="center" vertical="center" wrapText="1"/>
    </xf>
    <xf numFmtId="2" fontId="19" fillId="24" borderId="32" xfId="0" applyNumberFormat="1" applyFont="1" applyFill="1" applyBorder="1" applyAlignment="1">
      <alignment horizontal="center"/>
    </xf>
    <xf numFmtId="2" fontId="18" fillId="24" borderId="20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2" fontId="19" fillId="24" borderId="35" xfId="0" applyNumberFormat="1" applyFont="1" applyFill="1" applyBorder="1" applyAlignment="1">
      <alignment horizontal="center"/>
    </xf>
    <xf numFmtId="2" fontId="19" fillId="24" borderId="12" xfId="0" applyNumberFormat="1" applyFont="1" applyFill="1" applyBorder="1" applyAlignment="1">
      <alignment horizontal="center"/>
    </xf>
    <xf numFmtId="2" fontId="18" fillId="0" borderId="17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center" vertical="center" wrapText="1"/>
    </xf>
    <xf numFmtId="2" fontId="24" fillId="0" borderId="16" xfId="0" applyNumberFormat="1" applyFont="1" applyFill="1" applyBorder="1" applyAlignment="1">
      <alignment horizontal="center" vertical="center" wrapText="1"/>
    </xf>
    <xf numFmtId="2" fontId="24" fillId="0" borderId="25" xfId="0" applyNumberFormat="1" applyFont="1" applyFill="1" applyBorder="1" applyAlignment="1">
      <alignment horizontal="center" vertical="center" wrapText="1"/>
    </xf>
    <xf numFmtId="2" fontId="24" fillId="24" borderId="19" xfId="0" applyNumberFormat="1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left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 vertical="center"/>
    </xf>
    <xf numFmtId="2" fontId="23" fillId="24" borderId="12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2" fontId="23" fillId="0" borderId="11" xfId="0" applyNumberFormat="1" applyFont="1" applyFill="1" applyBorder="1" applyAlignment="1">
      <alignment horizontal="center" vertical="center" wrapText="1"/>
    </xf>
    <xf numFmtId="2" fontId="23" fillId="24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0" fillId="0" borderId="36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2" fontId="0" fillId="24" borderId="22" xfId="0" applyNumberFormat="1" applyFont="1" applyFill="1" applyBorder="1" applyAlignment="1">
      <alignment horizontal="center" vertical="center" wrapText="1"/>
    </xf>
    <xf numFmtId="2" fontId="0" fillId="24" borderId="37" xfId="0" applyNumberFormat="1" applyFont="1" applyFill="1" applyBorder="1" applyAlignment="1">
      <alignment horizontal="center" vertical="center" wrapText="1"/>
    </xf>
    <xf numFmtId="2" fontId="0" fillId="24" borderId="23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2" fontId="23" fillId="24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2" fontId="0" fillId="24" borderId="26" xfId="0" applyNumberFormat="1" applyFont="1" applyFill="1" applyBorder="1" applyAlignment="1">
      <alignment horizontal="center" vertical="center" wrapText="1"/>
    </xf>
    <xf numFmtId="2" fontId="0" fillId="24" borderId="17" xfId="0" applyNumberFormat="1" applyFont="1" applyFill="1" applyBorder="1" applyAlignment="1">
      <alignment horizontal="center" vertical="center" wrapText="1"/>
    </xf>
    <xf numFmtId="2" fontId="0" fillId="24" borderId="1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ill="1" applyAlignment="1">
      <alignment/>
    </xf>
    <xf numFmtId="2" fontId="20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20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/>
    </xf>
    <xf numFmtId="0" fontId="19" fillId="24" borderId="21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2" fontId="19" fillId="24" borderId="27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2" fontId="23" fillId="25" borderId="11" xfId="0" applyNumberFormat="1" applyFont="1" applyFill="1" applyBorder="1" applyAlignment="1">
      <alignment horizontal="center"/>
    </xf>
    <xf numFmtId="2" fontId="0" fillId="25" borderId="26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9" fillId="24" borderId="38" xfId="0" applyNumberFormat="1" applyFont="1" applyFill="1" applyBorder="1" applyAlignment="1">
      <alignment horizontal="center" vertical="center" wrapText="1"/>
    </xf>
    <xf numFmtId="0" fontId="0" fillId="24" borderId="38" xfId="0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tabSelected="1" zoomScale="75" zoomScaleNormal="75" zoomScalePageLayoutView="0" workbookViewId="0" topLeftCell="A86">
      <selection activeCell="D115" sqref="D115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43" hidden="1" customWidth="1"/>
    <col min="7" max="7" width="13.875" style="1" customWidth="1"/>
    <col min="8" max="8" width="20.875" style="43" customWidth="1"/>
    <col min="9" max="9" width="15.375" style="1" customWidth="1"/>
    <col min="10" max="10" width="15.375" style="100" hidden="1" customWidth="1"/>
    <col min="11" max="14" width="15.375" style="1" customWidth="1"/>
    <col min="15" max="16384" width="9.125" style="1" customWidth="1"/>
  </cols>
  <sheetData>
    <row r="1" spans="1:8" ht="16.5" customHeight="1">
      <c r="A1" s="133" t="s">
        <v>0</v>
      </c>
      <c r="B1" s="134"/>
      <c r="C1" s="134"/>
      <c r="D1" s="134"/>
      <c r="E1" s="134"/>
      <c r="F1" s="134"/>
      <c r="G1" s="134"/>
      <c r="H1" s="134"/>
    </row>
    <row r="2" spans="2:8" ht="12.75" customHeight="1">
      <c r="B2" s="135" t="s">
        <v>1</v>
      </c>
      <c r="C2" s="135"/>
      <c r="D2" s="135"/>
      <c r="E2" s="135"/>
      <c r="F2" s="135"/>
      <c r="G2" s="134"/>
      <c r="H2" s="134"/>
    </row>
    <row r="3" spans="1:8" ht="19.5" customHeight="1">
      <c r="A3" s="117" t="s">
        <v>115</v>
      </c>
      <c r="B3" s="135" t="s">
        <v>2</v>
      </c>
      <c r="C3" s="135"/>
      <c r="D3" s="135"/>
      <c r="E3" s="135"/>
      <c r="F3" s="135"/>
      <c r="G3" s="134"/>
      <c r="H3" s="134"/>
    </row>
    <row r="4" spans="2:8" ht="14.25" customHeight="1">
      <c r="B4" s="135" t="s">
        <v>36</v>
      </c>
      <c r="C4" s="135"/>
      <c r="D4" s="135"/>
      <c r="E4" s="135"/>
      <c r="F4" s="135"/>
      <c r="G4" s="134"/>
      <c r="H4" s="134"/>
    </row>
    <row r="5" spans="1:10" ht="33" customHeight="1">
      <c r="A5" s="136" t="s">
        <v>116</v>
      </c>
      <c r="B5" s="137"/>
      <c r="C5" s="137"/>
      <c r="D5" s="137"/>
      <c r="E5" s="137"/>
      <c r="F5" s="137"/>
      <c r="G5" s="137"/>
      <c r="H5" s="137"/>
      <c r="J5" s="1"/>
    </row>
    <row r="6" spans="1:10" s="2" customFormat="1" ht="22.5" customHeight="1">
      <c r="A6" s="122" t="s">
        <v>3</v>
      </c>
      <c r="B6" s="122"/>
      <c r="C6" s="122"/>
      <c r="D6" s="122"/>
      <c r="E6" s="123"/>
      <c r="F6" s="123"/>
      <c r="G6" s="123"/>
      <c r="H6" s="123"/>
      <c r="J6" s="101"/>
    </row>
    <row r="7" spans="1:8" s="3" customFormat="1" ht="18.75" customHeight="1">
      <c r="A7" s="122" t="s">
        <v>110</v>
      </c>
      <c r="B7" s="122"/>
      <c r="C7" s="122"/>
      <c r="D7" s="122"/>
      <c r="E7" s="123"/>
      <c r="F7" s="123"/>
      <c r="G7" s="123"/>
      <c r="H7" s="123"/>
    </row>
    <row r="8" spans="1:8" s="4" customFormat="1" ht="17.25" customHeight="1">
      <c r="A8" s="124" t="s">
        <v>83</v>
      </c>
      <c r="B8" s="124"/>
      <c r="C8" s="124"/>
      <c r="D8" s="124"/>
      <c r="E8" s="125"/>
      <c r="F8" s="125"/>
      <c r="G8" s="125"/>
      <c r="H8" s="125"/>
    </row>
    <row r="9" spans="1:8" s="3" customFormat="1" ht="30" customHeight="1" thickBot="1">
      <c r="A9" s="126" t="s">
        <v>109</v>
      </c>
      <c r="B9" s="126"/>
      <c r="C9" s="126"/>
      <c r="D9" s="126"/>
      <c r="E9" s="127"/>
      <c r="F9" s="127"/>
      <c r="G9" s="127"/>
      <c r="H9" s="127"/>
    </row>
    <row r="10" spans="1:10" s="9" customFormat="1" ht="139.5" customHeight="1" thickBot="1">
      <c r="A10" s="5" t="s">
        <v>4</v>
      </c>
      <c r="B10" s="6" t="s">
        <v>5</v>
      </c>
      <c r="C10" s="7" t="s">
        <v>6</v>
      </c>
      <c r="D10" s="7" t="s">
        <v>37</v>
      </c>
      <c r="E10" s="7" t="s">
        <v>6</v>
      </c>
      <c r="F10" s="8" t="s">
        <v>7</v>
      </c>
      <c r="G10" s="7" t="s">
        <v>6</v>
      </c>
      <c r="H10" s="8" t="s">
        <v>7</v>
      </c>
      <c r="J10" s="102"/>
    </row>
    <row r="11" spans="1:10" s="13" customFormat="1" ht="12.75">
      <c r="A11" s="10">
        <v>1</v>
      </c>
      <c r="B11" s="11">
        <v>2</v>
      </c>
      <c r="C11" s="11">
        <v>3</v>
      </c>
      <c r="D11" s="48"/>
      <c r="E11" s="11">
        <v>3</v>
      </c>
      <c r="F11" s="12">
        <v>4</v>
      </c>
      <c r="G11" s="52">
        <v>3</v>
      </c>
      <c r="H11" s="54">
        <v>4</v>
      </c>
      <c r="J11" s="103"/>
    </row>
    <row r="12" spans="1:10" s="13" customFormat="1" ht="49.5" customHeight="1">
      <c r="A12" s="128" t="s">
        <v>8</v>
      </c>
      <c r="B12" s="129"/>
      <c r="C12" s="129"/>
      <c r="D12" s="129"/>
      <c r="E12" s="129"/>
      <c r="F12" s="129"/>
      <c r="G12" s="130"/>
      <c r="H12" s="131"/>
      <c r="J12" s="103"/>
    </row>
    <row r="13" spans="1:10" s="9" customFormat="1" ht="15">
      <c r="A13" s="17" t="s">
        <v>9</v>
      </c>
      <c r="B13" s="22"/>
      <c r="C13" s="14">
        <f>F13*12</f>
        <v>0</v>
      </c>
      <c r="D13" s="49">
        <f>G13*I13</f>
        <v>104956.72</v>
      </c>
      <c r="E13" s="14">
        <f>H13*12</f>
        <v>26.88</v>
      </c>
      <c r="F13" s="19"/>
      <c r="G13" s="14">
        <f>H13*12</f>
        <v>26.88</v>
      </c>
      <c r="H13" s="14">
        <v>2.24</v>
      </c>
      <c r="I13" s="9">
        <v>3904.64</v>
      </c>
      <c r="J13" s="102">
        <v>2.24</v>
      </c>
    </row>
    <row r="14" spans="1:10" s="9" customFormat="1" ht="29.25" customHeight="1">
      <c r="A14" s="67" t="s">
        <v>98</v>
      </c>
      <c r="B14" s="68" t="s">
        <v>99</v>
      </c>
      <c r="C14" s="69"/>
      <c r="D14" s="70"/>
      <c r="E14" s="69"/>
      <c r="F14" s="71"/>
      <c r="G14" s="69"/>
      <c r="H14" s="69"/>
      <c r="J14" s="102"/>
    </row>
    <row r="15" spans="1:10" s="9" customFormat="1" ht="15">
      <c r="A15" s="67" t="s">
        <v>100</v>
      </c>
      <c r="B15" s="68" t="s">
        <v>99</v>
      </c>
      <c r="C15" s="69"/>
      <c r="D15" s="70"/>
      <c r="E15" s="69"/>
      <c r="F15" s="71"/>
      <c r="G15" s="69"/>
      <c r="H15" s="69"/>
      <c r="J15" s="102"/>
    </row>
    <row r="16" spans="1:10" s="9" customFormat="1" ht="15">
      <c r="A16" s="67" t="s">
        <v>101</v>
      </c>
      <c r="B16" s="68" t="s">
        <v>102</v>
      </c>
      <c r="C16" s="69"/>
      <c r="D16" s="70"/>
      <c r="E16" s="69"/>
      <c r="F16" s="71"/>
      <c r="G16" s="69"/>
      <c r="H16" s="69"/>
      <c r="J16" s="102"/>
    </row>
    <row r="17" spans="1:10" s="9" customFormat="1" ht="15">
      <c r="A17" s="67" t="s">
        <v>103</v>
      </c>
      <c r="B17" s="68" t="s">
        <v>99</v>
      </c>
      <c r="C17" s="69"/>
      <c r="D17" s="70"/>
      <c r="E17" s="69"/>
      <c r="F17" s="71"/>
      <c r="G17" s="69"/>
      <c r="H17" s="69"/>
      <c r="J17" s="102"/>
    </row>
    <row r="18" spans="1:10" s="9" customFormat="1" ht="30">
      <c r="A18" s="17" t="s">
        <v>11</v>
      </c>
      <c r="B18" s="18"/>
      <c r="C18" s="14">
        <f>F18*12</f>
        <v>0</v>
      </c>
      <c r="D18" s="49">
        <f>G18*I18</f>
        <v>110110.85</v>
      </c>
      <c r="E18" s="14">
        <f>H18*12</f>
        <v>28.2</v>
      </c>
      <c r="F18" s="19"/>
      <c r="G18" s="14">
        <f>H18*12</f>
        <v>28.2</v>
      </c>
      <c r="H18" s="14">
        <v>2.35</v>
      </c>
      <c r="I18" s="9">
        <v>3904.64</v>
      </c>
      <c r="J18" s="102">
        <v>2.35</v>
      </c>
    </row>
    <row r="19" spans="1:10" s="9" customFormat="1" ht="15">
      <c r="A19" s="60" t="s">
        <v>89</v>
      </c>
      <c r="B19" s="61" t="s">
        <v>12</v>
      </c>
      <c r="C19" s="14"/>
      <c r="D19" s="49"/>
      <c r="E19" s="14"/>
      <c r="F19" s="19"/>
      <c r="G19" s="14"/>
      <c r="H19" s="14"/>
      <c r="J19" s="102"/>
    </row>
    <row r="20" spans="1:10" s="9" customFormat="1" ht="15">
      <c r="A20" s="60" t="s">
        <v>90</v>
      </c>
      <c r="B20" s="61" t="s">
        <v>12</v>
      </c>
      <c r="C20" s="14"/>
      <c r="D20" s="49"/>
      <c r="E20" s="14"/>
      <c r="F20" s="19"/>
      <c r="G20" s="14"/>
      <c r="H20" s="14"/>
      <c r="J20" s="102"/>
    </row>
    <row r="21" spans="1:10" s="9" customFormat="1" ht="15">
      <c r="A21" s="60" t="s">
        <v>111</v>
      </c>
      <c r="B21" s="61" t="s">
        <v>12</v>
      </c>
      <c r="C21" s="14"/>
      <c r="D21" s="49"/>
      <c r="E21" s="14"/>
      <c r="F21" s="19"/>
      <c r="G21" s="14"/>
      <c r="H21" s="14"/>
      <c r="J21" s="102"/>
    </row>
    <row r="22" spans="1:10" s="9" customFormat="1" ht="25.5">
      <c r="A22" s="119" t="s">
        <v>118</v>
      </c>
      <c r="B22" s="61" t="s">
        <v>13</v>
      </c>
      <c r="C22" s="14"/>
      <c r="D22" s="49"/>
      <c r="E22" s="14"/>
      <c r="F22" s="19"/>
      <c r="G22" s="14"/>
      <c r="H22" s="14"/>
      <c r="J22" s="102"/>
    </row>
    <row r="23" spans="1:10" s="9" customFormat="1" ht="25.5">
      <c r="A23" s="60" t="s">
        <v>91</v>
      </c>
      <c r="B23" s="61" t="s">
        <v>13</v>
      </c>
      <c r="C23" s="14"/>
      <c r="D23" s="49"/>
      <c r="E23" s="14"/>
      <c r="F23" s="19"/>
      <c r="G23" s="14"/>
      <c r="H23" s="14"/>
      <c r="J23" s="102"/>
    </row>
    <row r="24" spans="1:10" s="9" customFormat="1" ht="15">
      <c r="A24" s="60" t="s">
        <v>92</v>
      </c>
      <c r="B24" s="61" t="s">
        <v>12</v>
      </c>
      <c r="C24" s="14"/>
      <c r="D24" s="49"/>
      <c r="E24" s="14"/>
      <c r="F24" s="19"/>
      <c r="G24" s="14"/>
      <c r="H24" s="14"/>
      <c r="J24" s="102"/>
    </row>
    <row r="25" spans="1:10" s="9" customFormat="1" ht="15">
      <c r="A25" s="72" t="s">
        <v>104</v>
      </c>
      <c r="B25" s="73" t="s">
        <v>12</v>
      </c>
      <c r="C25" s="14"/>
      <c r="D25" s="49"/>
      <c r="E25" s="14"/>
      <c r="F25" s="19"/>
      <c r="G25" s="14"/>
      <c r="H25" s="14"/>
      <c r="J25" s="102"/>
    </row>
    <row r="26" spans="1:10" s="9" customFormat="1" ht="31.5" customHeight="1" thickBot="1">
      <c r="A26" s="62" t="s">
        <v>93</v>
      </c>
      <c r="B26" s="63" t="s">
        <v>94</v>
      </c>
      <c r="C26" s="14"/>
      <c r="D26" s="49"/>
      <c r="E26" s="14"/>
      <c r="F26" s="19"/>
      <c r="G26" s="14"/>
      <c r="H26" s="14"/>
      <c r="J26" s="102"/>
    </row>
    <row r="27" spans="1:10" s="23" customFormat="1" ht="15">
      <c r="A27" s="21" t="s">
        <v>14</v>
      </c>
      <c r="B27" s="22" t="s">
        <v>15</v>
      </c>
      <c r="C27" s="14">
        <f>F27*12</f>
        <v>0</v>
      </c>
      <c r="D27" s="49">
        <f aca="true" t="shared" si="0" ref="D27:D38">G27*I27</f>
        <v>28113.41</v>
      </c>
      <c r="E27" s="14">
        <f>H27*12</f>
        <v>7.2</v>
      </c>
      <c r="F27" s="15"/>
      <c r="G27" s="14">
        <f aca="true" t="shared" si="1" ref="G27:G38">H27*12</f>
        <v>7.2</v>
      </c>
      <c r="H27" s="14">
        <v>0.6</v>
      </c>
      <c r="I27" s="9">
        <v>3904.64</v>
      </c>
      <c r="J27" s="102">
        <v>0.6</v>
      </c>
    </row>
    <row r="28" spans="1:10" s="9" customFormat="1" ht="15">
      <c r="A28" s="21" t="s">
        <v>16</v>
      </c>
      <c r="B28" s="22" t="s">
        <v>17</v>
      </c>
      <c r="C28" s="14">
        <f>F28*12</f>
        <v>0</v>
      </c>
      <c r="D28" s="49">
        <f t="shared" si="0"/>
        <v>90900.02</v>
      </c>
      <c r="E28" s="14">
        <f>H28*12</f>
        <v>23.28</v>
      </c>
      <c r="F28" s="15"/>
      <c r="G28" s="14">
        <f t="shared" si="1"/>
        <v>23.28</v>
      </c>
      <c r="H28" s="14">
        <v>1.94</v>
      </c>
      <c r="I28" s="9">
        <v>3904.64</v>
      </c>
      <c r="J28" s="102">
        <v>1.94</v>
      </c>
    </row>
    <row r="29" spans="1:10" s="93" customFormat="1" ht="30">
      <c r="A29" s="21" t="s">
        <v>58</v>
      </c>
      <c r="B29" s="22" t="s">
        <v>10</v>
      </c>
      <c r="C29" s="24"/>
      <c r="D29" s="49">
        <f t="shared" si="0"/>
        <v>2811.34</v>
      </c>
      <c r="E29" s="24"/>
      <c r="F29" s="15"/>
      <c r="G29" s="14">
        <f t="shared" si="1"/>
        <v>0.72</v>
      </c>
      <c r="H29" s="14">
        <v>0.06</v>
      </c>
      <c r="I29" s="9">
        <v>3904.64</v>
      </c>
      <c r="J29" s="102">
        <v>0.06</v>
      </c>
    </row>
    <row r="30" spans="1:10" s="93" customFormat="1" ht="30">
      <c r="A30" s="21" t="s">
        <v>82</v>
      </c>
      <c r="B30" s="22" t="s">
        <v>10</v>
      </c>
      <c r="C30" s="24"/>
      <c r="D30" s="49">
        <f t="shared" si="0"/>
        <v>2811.34</v>
      </c>
      <c r="E30" s="24"/>
      <c r="F30" s="15"/>
      <c r="G30" s="14">
        <f t="shared" si="1"/>
        <v>0.72</v>
      </c>
      <c r="H30" s="14">
        <v>0.06</v>
      </c>
      <c r="I30" s="9">
        <v>3904.64</v>
      </c>
      <c r="J30" s="102">
        <v>0.06</v>
      </c>
    </row>
    <row r="31" spans="1:10" s="13" customFormat="1" ht="15">
      <c r="A31" s="21" t="s">
        <v>59</v>
      </c>
      <c r="B31" s="22" t="s">
        <v>10</v>
      </c>
      <c r="C31" s="24"/>
      <c r="D31" s="49">
        <f t="shared" si="0"/>
        <v>9839.69</v>
      </c>
      <c r="E31" s="24"/>
      <c r="F31" s="15"/>
      <c r="G31" s="14">
        <f t="shared" si="1"/>
        <v>2.52</v>
      </c>
      <c r="H31" s="14">
        <v>0.21</v>
      </c>
      <c r="I31" s="9">
        <v>3904.64</v>
      </c>
      <c r="J31" s="102">
        <v>0.21</v>
      </c>
    </row>
    <row r="32" spans="1:10" s="13" customFormat="1" ht="15" hidden="1">
      <c r="A32" s="21"/>
      <c r="B32" s="22"/>
      <c r="C32" s="24"/>
      <c r="D32" s="49"/>
      <c r="E32" s="24"/>
      <c r="F32" s="15"/>
      <c r="G32" s="14"/>
      <c r="H32" s="14"/>
      <c r="I32" s="9"/>
      <c r="J32" s="102"/>
    </row>
    <row r="33" spans="1:10" s="13" customFormat="1" ht="30" hidden="1">
      <c r="A33" s="21" t="s">
        <v>60</v>
      </c>
      <c r="B33" s="22" t="s">
        <v>13</v>
      </c>
      <c r="C33" s="24"/>
      <c r="D33" s="49">
        <f t="shared" si="0"/>
        <v>0</v>
      </c>
      <c r="E33" s="24"/>
      <c r="F33" s="15"/>
      <c r="G33" s="14">
        <f t="shared" si="1"/>
        <v>0</v>
      </c>
      <c r="H33" s="14">
        <v>0</v>
      </c>
      <c r="I33" s="9">
        <v>3904.64</v>
      </c>
      <c r="J33" s="102">
        <v>0</v>
      </c>
    </row>
    <row r="34" spans="1:10" s="13" customFormat="1" ht="30" hidden="1">
      <c r="A34" s="21" t="s">
        <v>61</v>
      </c>
      <c r="B34" s="22" t="s">
        <v>13</v>
      </c>
      <c r="C34" s="24"/>
      <c r="D34" s="49">
        <f t="shared" si="0"/>
        <v>0</v>
      </c>
      <c r="E34" s="24"/>
      <c r="F34" s="15"/>
      <c r="G34" s="14">
        <f t="shared" si="1"/>
        <v>0</v>
      </c>
      <c r="H34" s="14">
        <v>0</v>
      </c>
      <c r="I34" s="9">
        <v>3904.64</v>
      </c>
      <c r="J34" s="102">
        <v>0</v>
      </c>
    </row>
    <row r="35" spans="1:10" s="13" customFormat="1" ht="30">
      <c r="A35" s="21" t="s">
        <v>24</v>
      </c>
      <c r="B35" s="22"/>
      <c r="C35" s="24">
        <f>F35*12</f>
        <v>0</v>
      </c>
      <c r="D35" s="49">
        <f t="shared" si="0"/>
        <v>6559.8</v>
      </c>
      <c r="E35" s="24">
        <f>H35*12</f>
        <v>1.68</v>
      </c>
      <c r="F35" s="15"/>
      <c r="G35" s="14">
        <f t="shared" si="1"/>
        <v>1.68</v>
      </c>
      <c r="H35" s="14">
        <v>0.14</v>
      </c>
      <c r="I35" s="9">
        <v>3904.64</v>
      </c>
      <c r="J35" s="102">
        <v>0.14</v>
      </c>
    </row>
    <row r="36" spans="1:10" s="9" customFormat="1" ht="15">
      <c r="A36" s="21" t="s">
        <v>26</v>
      </c>
      <c r="B36" s="22" t="s">
        <v>27</v>
      </c>
      <c r="C36" s="24">
        <f>F36*12</f>
        <v>0</v>
      </c>
      <c r="D36" s="49">
        <f t="shared" si="0"/>
        <v>1405.67</v>
      </c>
      <c r="E36" s="24">
        <f>H36*12</f>
        <v>0.36</v>
      </c>
      <c r="F36" s="15"/>
      <c r="G36" s="14">
        <f t="shared" si="1"/>
        <v>0.36</v>
      </c>
      <c r="H36" s="14">
        <v>0.03</v>
      </c>
      <c r="I36" s="9">
        <v>3904.64</v>
      </c>
      <c r="J36" s="102">
        <v>0.03</v>
      </c>
    </row>
    <row r="37" spans="1:10" s="9" customFormat="1" ht="15">
      <c r="A37" s="21" t="s">
        <v>28</v>
      </c>
      <c r="B37" s="27" t="s">
        <v>29</v>
      </c>
      <c r="C37" s="28">
        <f>F37*12</f>
        <v>0</v>
      </c>
      <c r="D37" s="49">
        <f t="shared" si="0"/>
        <v>937.11</v>
      </c>
      <c r="E37" s="28">
        <f>H37*12</f>
        <v>0.24</v>
      </c>
      <c r="F37" s="29"/>
      <c r="G37" s="14">
        <f t="shared" si="1"/>
        <v>0.24</v>
      </c>
      <c r="H37" s="14">
        <v>0.02</v>
      </c>
      <c r="I37" s="9">
        <v>3904.64</v>
      </c>
      <c r="J37" s="102">
        <v>0.02</v>
      </c>
    </row>
    <row r="38" spans="1:10" s="23" customFormat="1" ht="30">
      <c r="A38" s="21" t="s">
        <v>25</v>
      </c>
      <c r="B38" s="22" t="s">
        <v>105</v>
      </c>
      <c r="C38" s="24">
        <f>F38*12</f>
        <v>0</v>
      </c>
      <c r="D38" s="49">
        <f t="shared" si="0"/>
        <v>1405.67</v>
      </c>
      <c r="E38" s="24">
        <f>H38*12</f>
        <v>0.36</v>
      </c>
      <c r="F38" s="66"/>
      <c r="G38" s="14">
        <f t="shared" si="1"/>
        <v>0.36</v>
      </c>
      <c r="H38" s="14">
        <v>0.03</v>
      </c>
      <c r="I38" s="9">
        <v>3904.64</v>
      </c>
      <c r="J38" s="102">
        <v>0.03</v>
      </c>
    </row>
    <row r="39" spans="1:10" s="23" customFormat="1" ht="15">
      <c r="A39" s="21" t="s">
        <v>38</v>
      </c>
      <c r="B39" s="22"/>
      <c r="C39" s="14"/>
      <c r="D39" s="14">
        <f>SUM(D40:D54)</f>
        <v>35587.63</v>
      </c>
      <c r="E39" s="14"/>
      <c r="F39" s="15"/>
      <c r="G39" s="14">
        <f>SUM(G40:G54)</f>
        <v>9.12</v>
      </c>
      <c r="H39" s="14">
        <f>SUM(H40:H54)</f>
        <v>0.76</v>
      </c>
      <c r="I39" s="9">
        <v>3904.64</v>
      </c>
      <c r="J39" s="102">
        <v>0.71</v>
      </c>
    </row>
    <row r="40" spans="1:10" s="13" customFormat="1" ht="15" hidden="1">
      <c r="A40" s="25"/>
      <c r="B40" s="20"/>
      <c r="C40" s="26"/>
      <c r="D40" s="50"/>
      <c r="E40" s="26"/>
      <c r="F40" s="16"/>
      <c r="G40" s="26"/>
      <c r="H40" s="26"/>
      <c r="I40" s="9"/>
      <c r="J40" s="102"/>
    </row>
    <row r="41" spans="1:10" s="13" customFormat="1" ht="15">
      <c r="A41" s="25" t="s">
        <v>52</v>
      </c>
      <c r="B41" s="20" t="s">
        <v>18</v>
      </c>
      <c r="C41" s="26"/>
      <c r="D41" s="50">
        <f aca="true" t="shared" si="2" ref="D41:D52">G41*I41</f>
        <v>468.56</v>
      </c>
      <c r="E41" s="26"/>
      <c r="F41" s="16"/>
      <c r="G41" s="26">
        <f aca="true" t="shared" si="3" ref="G41:G52">H41*12</f>
        <v>0.12</v>
      </c>
      <c r="H41" s="26">
        <v>0.01</v>
      </c>
      <c r="I41" s="9">
        <v>3904.64</v>
      </c>
      <c r="J41" s="102">
        <v>0.01</v>
      </c>
    </row>
    <row r="42" spans="1:10" s="13" customFormat="1" ht="15">
      <c r="A42" s="25" t="s">
        <v>19</v>
      </c>
      <c r="B42" s="20" t="s">
        <v>23</v>
      </c>
      <c r="C42" s="26">
        <f>F42*12</f>
        <v>0</v>
      </c>
      <c r="D42" s="50">
        <f t="shared" si="2"/>
        <v>468.56</v>
      </c>
      <c r="E42" s="26">
        <f>H42*12</f>
        <v>0.12</v>
      </c>
      <c r="F42" s="16"/>
      <c r="G42" s="26">
        <f t="shared" si="3"/>
        <v>0.12</v>
      </c>
      <c r="H42" s="26">
        <v>0.01</v>
      </c>
      <c r="I42" s="9">
        <v>3904.64</v>
      </c>
      <c r="J42" s="102">
        <v>0.01</v>
      </c>
    </row>
    <row r="43" spans="1:10" s="93" customFormat="1" ht="15">
      <c r="A43" s="25" t="s">
        <v>107</v>
      </c>
      <c r="B43" s="94" t="s">
        <v>18</v>
      </c>
      <c r="C43" s="95">
        <f>F43*12</f>
        <v>0</v>
      </c>
      <c r="D43" s="96">
        <f t="shared" si="2"/>
        <v>8902.58</v>
      </c>
      <c r="E43" s="95">
        <f>H43*12</f>
        <v>2.28</v>
      </c>
      <c r="F43" s="97"/>
      <c r="G43" s="95">
        <f t="shared" si="3"/>
        <v>2.28</v>
      </c>
      <c r="H43" s="95">
        <v>0.19</v>
      </c>
      <c r="I43" s="9">
        <v>3904.64</v>
      </c>
      <c r="J43" s="102">
        <v>0.19</v>
      </c>
    </row>
    <row r="44" spans="1:10" s="93" customFormat="1" ht="15">
      <c r="A44" s="25" t="s">
        <v>69</v>
      </c>
      <c r="B44" s="94" t="s">
        <v>18</v>
      </c>
      <c r="C44" s="95">
        <f>F44*12</f>
        <v>0</v>
      </c>
      <c r="D44" s="96">
        <f t="shared" si="2"/>
        <v>1405.67</v>
      </c>
      <c r="E44" s="95">
        <f>H44*12</f>
        <v>0.36</v>
      </c>
      <c r="F44" s="97"/>
      <c r="G44" s="95">
        <f t="shared" si="3"/>
        <v>0.36</v>
      </c>
      <c r="H44" s="95">
        <v>0.03</v>
      </c>
      <c r="I44" s="9">
        <v>3904.64</v>
      </c>
      <c r="J44" s="102">
        <v>0.03</v>
      </c>
    </row>
    <row r="45" spans="1:10" s="93" customFormat="1" ht="15">
      <c r="A45" s="25" t="s">
        <v>20</v>
      </c>
      <c r="B45" s="94" t="s">
        <v>18</v>
      </c>
      <c r="C45" s="95">
        <f>F45*12</f>
        <v>0</v>
      </c>
      <c r="D45" s="96">
        <f t="shared" si="2"/>
        <v>4685.57</v>
      </c>
      <c r="E45" s="95">
        <f>H45*12</f>
        <v>1.2</v>
      </c>
      <c r="F45" s="97"/>
      <c r="G45" s="95">
        <f t="shared" si="3"/>
        <v>1.2</v>
      </c>
      <c r="H45" s="95">
        <v>0.1</v>
      </c>
      <c r="I45" s="9">
        <v>3904.64</v>
      </c>
      <c r="J45" s="102">
        <v>0.1</v>
      </c>
    </row>
    <row r="46" spans="1:10" s="93" customFormat="1" ht="15">
      <c r="A46" s="25" t="s">
        <v>21</v>
      </c>
      <c r="B46" s="94" t="s">
        <v>18</v>
      </c>
      <c r="C46" s="95">
        <f>F46*12</f>
        <v>0</v>
      </c>
      <c r="D46" s="96">
        <f t="shared" si="2"/>
        <v>468.56</v>
      </c>
      <c r="E46" s="95">
        <f>H46*12</f>
        <v>0.12</v>
      </c>
      <c r="F46" s="97"/>
      <c r="G46" s="95">
        <f t="shared" si="3"/>
        <v>0.12</v>
      </c>
      <c r="H46" s="95">
        <v>0.01</v>
      </c>
      <c r="I46" s="9">
        <v>3904.64</v>
      </c>
      <c r="J46" s="102">
        <v>0.01</v>
      </c>
    </row>
    <row r="47" spans="1:10" s="93" customFormat="1" ht="15">
      <c r="A47" s="25" t="s">
        <v>64</v>
      </c>
      <c r="B47" s="94" t="s">
        <v>18</v>
      </c>
      <c r="C47" s="95"/>
      <c r="D47" s="96">
        <f t="shared" si="2"/>
        <v>468.56</v>
      </c>
      <c r="E47" s="95"/>
      <c r="F47" s="97"/>
      <c r="G47" s="95">
        <f t="shared" si="3"/>
        <v>0.12</v>
      </c>
      <c r="H47" s="95">
        <v>0.01</v>
      </c>
      <c r="I47" s="9">
        <v>3904.64</v>
      </c>
      <c r="J47" s="102">
        <v>0.01</v>
      </c>
    </row>
    <row r="48" spans="1:10" s="93" customFormat="1" ht="15">
      <c r="A48" s="25" t="s">
        <v>65</v>
      </c>
      <c r="B48" s="94" t="s">
        <v>23</v>
      </c>
      <c r="C48" s="95"/>
      <c r="D48" s="96">
        <f t="shared" si="2"/>
        <v>2811.34</v>
      </c>
      <c r="E48" s="95"/>
      <c r="F48" s="97"/>
      <c r="G48" s="95">
        <f t="shared" si="3"/>
        <v>0.72</v>
      </c>
      <c r="H48" s="95">
        <v>0.06</v>
      </c>
      <c r="I48" s="9">
        <v>3904.64</v>
      </c>
      <c r="J48" s="102">
        <v>0.06</v>
      </c>
    </row>
    <row r="49" spans="1:10" s="93" customFormat="1" ht="25.5">
      <c r="A49" s="25" t="s">
        <v>22</v>
      </c>
      <c r="B49" s="94" t="s">
        <v>18</v>
      </c>
      <c r="C49" s="95">
        <f>F49*12</f>
        <v>0</v>
      </c>
      <c r="D49" s="96">
        <f t="shared" si="2"/>
        <v>2342.78</v>
      </c>
      <c r="E49" s="95">
        <f>H49*12</f>
        <v>0.6</v>
      </c>
      <c r="F49" s="97"/>
      <c r="G49" s="95">
        <f t="shared" si="3"/>
        <v>0.6</v>
      </c>
      <c r="H49" s="95">
        <v>0.05</v>
      </c>
      <c r="I49" s="9">
        <v>3904.64</v>
      </c>
      <c r="J49" s="102">
        <v>0.05</v>
      </c>
    </row>
    <row r="50" spans="1:10" s="93" customFormat="1" ht="15">
      <c r="A50" s="25" t="s">
        <v>39</v>
      </c>
      <c r="B50" s="94" t="s">
        <v>18</v>
      </c>
      <c r="C50" s="95"/>
      <c r="D50" s="96">
        <f t="shared" si="2"/>
        <v>468.56</v>
      </c>
      <c r="E50" s="95"/>
      <c r="F50" s="97"/>
      <c r="G50" s="95">
        <f t="shared" si="3"/>
        <v>0.12</v>
      </c>
      <c r="H50" s="95">
        <v>0.01</v>
      </c>
      <c r="I50" s="9">
        <v>3904.64</v>
      </c>
      <c r="J50" s="102">
        <v>0.01</v>
      </c>
    </row>
    <row r="51" spans="1:10" s="93" customFormat="1" ht="15">
      <c r="A51" s="25" t="s">
        <v>120</v>
      </c>
      <c r="B51" s="94" t="s">
        <v>18</v>
      </c>
      <c r="C51" s="98"/>
      <c r="D51" s="96">
        <v>8411.32</v>
      </c>
      <c r="E51" s="98"/>
      <c r="F51" s="97"/>
      <c r="G51" s="95">
        <f>H51*12</f>
        <v>2.16</v>
      </c>
      <c r="H51" s="95">
        <v>0.18</v>
      </c>
      <c r="I51" s="9">
        <v>3904.64</v>
      </c>
      <c r="J51" s="102"/>
    </row>
    <row r="52" spans="1:10" s="93" customFormat="1" ht="15">
      <c r="A52" s="53" t="s">
        <v>68</v>
      </c>
      <c r="B52" s="94" t="s">
        <v>18</v>
      </c>
      <c r="C52" s="98">
        <f>F52*12</f>
        <v>0</v>
      </c>
      <c r="D52" s="96">
        <f t="shared" si="2"/>
        <v>4685.57</v>
      </c>
      <c r="E52" s="98">
        <f>H52*12</f>
        <v>1.2</v>
      </c>
      <c r="F52" s="97"/>
      <c r="G52" s="95">
        <f t="shared" si="3"/>
        <v>1.2</v>
      </c>
      <c r="H52" s="95">
        <v>0.1</v>
      </c>
      <c r="I52" s="9">
        <v>3904.64</v>
      </c>
      <c r="J52" s="102">
        <v>0.1</v>
      </c>
    </row>
    <row r="53" spans="1:10" s="93" customFormat="1" ht="15" hidden="1">
      <c r="A53" s="53"/>
      <c r="B53" s="94"/>
      <c r="C53" s="95"/>
      <c r="D53" s="96"/>
      <c r="E53" s="95"/>
      <c r="F53" s="97"/>
      <c r="G53" s="95"/>
      <c r="H53" s="95"/>
      <c r="I53" s="9"/>
      <c r="J53" s="102"/>
    </row>
    <row r="54" spans="1:10" s="93" customFormat="1" ht="15" hidden="1">
      <c r="A54" s="53"/>
      <c r="B54" s="94"/>
      <c r="C54" s="95"/>
      <c r="D54" s="96"/>
      <c r="E54" s="95"/>
      <c r="F54" s="97"/>
      <c r="G54" s="95"/>
      <c r="H54" s="95"/>
      <c r="I54" s="9"/>
      <c r="J54" s="102"/>
    </row>
    <row r="55" spans="1:10" s="99" customFormat="1" ht="30">
      <c r="A55" s="21" t="s">
        <v>48</v>
      </c>
      <c r="B55" s="22"/>
      <c r="C55" s="14"/>
      <c r="D55" s="14">
        <f>SUM(D56:D67)</f>
        <v>10308.25</v>
      </c>
      <c r="E55" s="14"/>
      <c r="F55" s="15"/>
      <c r="G55" s="14">
        <f>SUM(G56:G67)</f>
        <v>2.64</v>
      </c>
      <c r="H55" s="14">
        <f>SUM(H56:H67)</f>
        <v>0.22</v>
      </c>
      <c r="I55" s="9">
        <v>3904.64</v>
      </c>
      <c r="J55" s="102">
        <v>0.26</v>
      </c>
    </row>
    <row r="56" spans="1:10" s="93" customFormat="1" ht="15" hidden="1">
      <c r="A56" s="25" t="s">
        <v>40</v>
      </c>
      <c r="B56" s="94" t="s">
        <v>70</v>
      </c>
      <c r="C56" s="95"/>
      <c r="D56" s="96">
        <f aca="true" t="shared" si="4" ref="D56:D67">G56*I56</f>
        <v>0</v>
      </c>
      <c r="E56" s="95"/>
      <c r="F56" s="97"/>
      <c r="G56" s="95">
        <f aca="true" t="shared" si="5" ref="G56:G67">H56*12</f>
        <v>0</v>
      </c>
      <c r="H56" s="95">
        <v>0</v>
      </c>
      <c r="I56" s="9">
        <v>3904.64</v>
      </c>
      <c r="J56" s="102">
        <v>0</v>
      </c>
    </row>
    <row r="57" spans="1:10" s="93" customFormat="1" ht="25.5" hidden="1">
      <c r="A57" s="25" t="s">
        <v>41</v>
      </c>
      <c r="B57" s="94" t="s">
        <v>53</v>
      </c>
      <c r="C57" s="95"/>
      <c r="D57" s="96">
        <f t="shared" si="4"/>
        <v>0</v>
      </c>
      <c r="E57" s="95"/>
      <c r="F57" s="97"/>
      <c r="G57" s="95">
        <f t="shared" si="5"/>
        <v>0</v>
      </c>
      <c r="H57" s="95">
        <v>0</v>
      </c>
      <c r="I57" s="9">
        <v>3904.64</v>
      </c>
      <c r="J57" s="102">
        <v>0</v>
      </c>
    </row>
    <row r="58" spans="1:10" s="93" customFormat="1" ht="15" hidden="1">
      <c r="A58" s="25" t="s">
        <v>73</v>
      </c>
      <c r="B58" s="94" t="s">
        <v>72</v>
      </c>
      <c r="C58" s="95"/>
      <c r="D58" s="96">
        <f t="shared" si="4"/>
        <v>0</v>
      </c>
      <c r="E58" s="95"/>
      <c r="F58" s="97"/>
      <c r="G58" s="95">
        <f t="shared" si="5"/>
        <v>0</v>
      </c>
      <c r="H58" s="95">
        <v>0</v>
      </c>
      <c r="I58" s="9">
        <v>3904.64</v>
      </c>
      <c r="J58" s="102">
        <v>0</v>
      </c>
    </row>
    <row r="59" spans="1:10" s="93" customFormat="1" ht="15" hidden="1">
      <c r="A59" s="25"/>
      <c r="B59" s="94"/>
      <c r="C59" s="95"/>
      <c r="D59" s="96"/>
      <c r="E59" s="95"/>
      <c r="F59" s="97"/>
      <c r="G59" s="95"/>
      <c r="H59" s="95"/>
      <c r="I59" s="9"/>
      <c r="J59" s="102"/>
    </row>
    <row r="60" spans="1:10" s="93" customFormat="1" ht="15" hidden="1">
      <c r="A60" s="25" t="s">
        <v>42</v>
      </c>
      <c r="B60" s="94" t="s">
        <v>71</v>
      </c>
      <c r="C60" s="95"/>
      <c r="D60" s="96">
        <f t="shared" si="4"/>
        <v>0</v>
      </c>
      <c r="E60" s="95"/>
      <c r="F60" s="97"/>
      <c r="G60" s="95">
        <f t="shared" si="5"/>
        <v>0</v>
      </c>
      <c r="H60" s="95">
        <v>0</v>
      </c>
      <c r="I60" s="9">
        <v>3904.64</v>
      </c>
      <c r="J60" s="102">
        <v>0</v>
      </c>
    </row>
    <row r="61" spans="1:10" s="93" customFormat="1" ht="15" hidden="1">
      <c r="A61" s="25" t="s">
        <v>56</v>
      </c>
      <c r="B61" s="94" t="s">
        <v>72</v>
      </c>
      <c r="C61" s="95"/>
      <c r="D61" s="96">
        <f t="shared" si="4"/>
        <v>0</v>
      </c>
      <c r="E61" s="95"/>
      <c r="F61" s="97"/>
      <c r="G61" s="95">
        <f t="shared" si="5"/>
        <v>0</v>
      </c>
      <c r="H61" s="95">
        <v>0</v>
      </c>
      <c r="I61" s="9">
        <v>3904.64</v>
      </c>
      <c r="J61" s="102">
        <v>0</v>
      </c>
    </row>
    <row r="62" spans="1:10" s="93" customFormat="1" ht="15" hidden="1">
      <c r="A62" s="25" t="s">
        <v>57</v>
      </c>
      <c r="B62" s="94" t="s">
        <v>18</v>
      </c>
      <c r="C62" s="95"/>
      <c r="D62" s="96">
        <f t="shared" si="4"/>
        <v>0</v>
      </c>
      <c r="E62" s="95"/>
      <c r="F62" s="97"/>
      <c r="G62" s="95">
        <f t="shared" si="5"/>
        <v>0</v>
      </c>
      <c r="H62" s="95">
        <v>0</v>
      </c>
      <c r="I62" s="9">
        <v>3904.64</v>
      </c>
      <c r="J62" s="102">
        <v>0</v>
      </c>
    </row>
    <row r="63" spans="1:10" s="93" customFormat="1" ht="25.5" hidden="1">
      <c r="A63" s="25" t="s">
        <v>54</v>
      </c>
      <c r="B63" s="94" t="s">
        <v>18</v>
      </c>
      <c r="C63" s="95"/>
      <c r="D63" s="96">
        <f t="shared" si="4"/>
        <v>0</v>
      </c>
      <c r="E63" s="95"/>
      <c r="F63" s="97"/>
      <c r="G63" s="95">
        <f t="shared" si="5"/>
        <v>0</v>
      </c>
      <c r="H63" s="95">
        <v>0</v>
      </c>
      <c r="I63" s="9">
        <v>3904.64</v>
      </c>
      <c r="J63" s="102">
        <v>0</v>
      </c>
    </row>
    <row r="64" spans="1:10" s="93" customFormat="1" ht="25.5">
      <c r="A64" s="25" t="s">
        <v>119</v>
      </c>
      <c r="B64" s="94" t="s">
        <v>13</v>
      </c>
      <c r="C64" s="95"/>
      <c r="D64" s="96">
        <f t="shared" si="4"/>
        <v>937.11</v>
      </c>
      <c r="E64" s="95"/>
      <c r="F64" s="97"/>
      <c r="G64" s="95">
        <f t="shared" si="5"/>
        <v>0.24</v>
      </c>
      <c r="H64" s="95">
        <v>0.02</v>
      </c>
      <c r="I64" s="9">
        <v>3904.64</v>
      </c>
      <c r="J64" s="102">
        <v>0.02</v>
      </c>
    </row>
    <row r="65" spans="1:10" s="93" customFormat="1" ht="25.5">
      <c r="A65" s="25" t="s">
        <v>112</v>
      </c>
      <c r="B65" s="94" t="s">
        <v>13</v>
      </c>
      <c r="C65" s="95"/>
      <c r="D65" s="96">
        <f t="shared" si="4"/>
        <v>9371.14</v>
      </c>
      <c r="E65" s="95"/>
      <c r="F65" s="97"/>
      <c r="G65" s="95">
        <f t="shared" si="5"/>
        <v>2.4</v>
      </c>
      <c r="H65" s="95">
        <v>0.2</v>
      </c>
      <c r="I65" s="9">
        <v>3904.64</v>
      </c>
      <c r="J65" s="102">
        <v>0.2</v>
      </c>
    </row>
    <row r="66" spans="1:10" s="93" customFormat="1" ht="15" hidden="1">
      <c r="A66" s="53" t="s">
        <v>66</v>
      </c>
      <c r="B66" s="94" t="s">
        <v>10</v>
      </c>
      <c r="C66" s="98"/>
      <c r="D66" s="96">
        <f t="shared" si="4"/>
        <v>0</v>
      </c>
      <c r="E66" s="98"/>
      <c r="F66" s="97"/>
      <c r="G66" s="95">
        <f t="shared" si="5"/>
        <v>0</v>
      </c>
      <c r="H66" s="95">
        <v>0</v>
      </c>
      <c r="I66" s="9">
        <v>3904.64</v>
      </c>
      <c r="J66" s="102">
        <v>0</v>
      </c>
    </row>
    <row r="67" spans="1:10" s="93" customFormat="1" ht="15" hidden="1">
      <c r="A67" s="53" t="s">
        <v>79</v>
      </c>
      <c r="B67" s="94" t="s">
        <v>18</v>
      </c>
      <c r="C67" s="95"/>
      <c r="D67" s="96">
        <f t="shared" si="4"/>
        <v>0</v>
      </c>
      <c r="E67" s="95"/>
      <c r="F67" s="97"/>
      <c r="G67" s="95">
        <f t="shared" si="5"/>
        <v>0</v>
      </c>
      <c r="H67" s="95">
        <v>0</v>
      </c>
      <c r="I67" s="9">
        <v>3904.64</v>
      </c>
      <c r="J67" s="102">
        <v>0</v>
      </c>
    </row>
    <row r="68" spans="1:10" s="93" customFormat="1" ht="30">
      <c r="A68" s="21" t="s">
        <v>49</v>
      </c>
      <c r="B68" s="94"/>
      <c r="C68" s="95"/>
      <c r="D68" s="14">
        <f>D69+D70+D71</f>
        <v>2811.34</v>
      </c>
      <c r="E68" s="95"/>
      <c r="F68" s="97"/>
      <c r="G68" s="14">
        <f>G69+G70+G71</f>
        <v>0.72</v>
      </c>
      <c r="H68" s="14">
        <f>H69+H70+H71</f>
        <v>0.06</v>
      </c>
      <c r="I68" s="9">
        <v>3904.64</v>
      </c>
      <c r="J68" s="102">
        <v>0.09</v>
      </c>
    </row>
    <row r="69" spans="1:10" s="93" customFormat="1" ht="15" hidden="1">
      <c r="A69" s="25"/>
      <c r="B69" s="94"/>
      <c r="C69" s="95"/>
      <c r="D69" s="96"/>
      <c r="E69" s="95"/>
      <c r="F69" s="97"/>
      <c r="G69" s="95"/>
      <c r="H69" s="95"/>
      <c r="I69" s="9"/>
      <c r="J69" s="102"/>
    </row>
    <row r="70" spans="1:10" s="93" customFormat="1" ht="25.5">
      <c r="A70" s="25" t="s">
        <v>108</v>
      </c>
      <c r="B70" s="94" t="s">
        <v>13</v>
      </c>
      <c r="C70" s="95"/>
      <c r="D70" s="96">
        <f>G70*I70</f>
        <v>2811.34</v>
      </c>
      <c r="E70" s="95"/>
      <c r="F70" s="97"/>
      <c r="G70" s="95">
        <f>H70*12</f>
        <v>0.72</v>
      </c>
      <c r="H70" s="95">
        <v>0.06</v>
      </c>
      <c r="I70" s="9">
        <v>3904.64</v>
      </c>
      <c r="J70" s="102">
        <v>0.06</v>
      </c>
    </row>
    <row r="71" spans="1:10" s="13" customFormat="1" ht="15" hidden="1">
      <c r="A71" s="25" t="s">
        <v>67</v>
      </c>
      <c r="B71" s="20" t="s">
        <v>10</v>
      </c>
      <c r="C71" s="26"/>
      <c r="D71" s="50">
        <f>G71*I71</f>
        <v>0</v>
      </c>
      <c r="E71" s="26"/>
      <c r="F71" s="16"/>
      <c r="G71" s="26">
        <f>H71*12</f>
        <v>0</v>
      </c>
      <c r="H71" s="26">
        <v>0</v>
      </c>
      <c r="I71" s="9">
        <v>3904.64</v>
      </c>
      <c r="J71" s="102">
        <v>0</v>
      </c>
    </row>
    <row r="72" spans="1:10" s="13" customFormat="1" ht="15">
      <c r="A72" s="21" t="s">
        <v>50</v>
      </c>
      <c r="B72" s="20"/>
      <c r="C72" s="26"/>
      <c r="D72" s="14">
        <f>SUM(D73:D80)</f>
        <v>14525.26</v>
      </c>
      <c r="E72" s="26"/>
      <c r="F72" s="16"/>
      <c r="G72" s="14">
        <f>SUM(G73:G80)</f>
        <v>3.72</v>
      </c>
      <c r="H72" s="14">
        <f>SUM(H73:H80)</f>
        <v>0.31</v>
      </c>
      <c r="I72" s="9">
        <v>3904.64</v>
      </c>
      <c r="J72" s="102">
        <v>0.33</v>
      </c>
    </row>
    <row r="73" spans="1:10" s="13" customFormat="1" ht="15">
      <c r="A73" s="25" t="s">
        <v>43</v>
      </c>
      <c r="B73" s="118" t="s">
        <v>29</v>
      </c>
      <c r="C73" s="26"/>
      <c r="D73" s="50">
        <v>937.12</v>
      </c>
      <c r="E73" s="26"/>
      <c r="F73" s="16"/>
      <c r="G73" s="26">
        <f aca="true" t="shared" si="6" ref="G73:G80">H73*12</f>
        <v>0.24</v>
      </c>
      <c r="H73" s="26">
        <f>D73/12/I73</f>
        <v>0.02</v>
      </c>
      <c r="I73" s="9">
        <v>3904.64</v>
      </c>
      <c r="J73" s="102">
        <v>0.04</v>
      </c>
    </row>
    <row r="74" spans="1:10" s="13" customFormat="1" ht="15">
      <c r="A74" s="25" t="s">
        <v>84</v>
      </c>
      <c r="B74" s="20" t="s">
        <v>18</v>
      </c>
      <c r="C74" s="26"/>
      <c r="D74" s="50">
        <f aca="true" t="shared" si="7" ref="D74:D80">G74*I74</f>
        <v>7028.35</v>
      </c>
      <c r="E74" s="26"/>
      <c r="F74" s="16"/>
      <c r="G74" s="26">
        <f t="shared" si="6"/>
        <v>1.8</v>
      </c>
      <c r="H74" s="26">
        <v>0.15</v>
      </c>
      <c r="I74" s="9">
        <v>3904.64</v>
      </c>
      <c r="J74" s="102">
        <v>0.15</v>
      </c>
    </row>
    <row r="75" spans="1:10" s="13" customFormat="1" ht="15">
      <c r="A75" s="25" t="s">
        <v>44</v>
      </c>
      <c r="B75" s="20" t="s">
        <v>18</v>
      </c>
      <c r="C75" s="26"/>
      <c r="D75" s="50">
        <f t="shared" si="7"/>
        <v>1405.67</v>
      </c>
      <c r="E75" s="26"/>
      <c r="F75" s="16"/>
      <c r="G75" s="26">
        <f t="shared" si="6"/>
        <v>0.36</v>
      </c>
      <c r="H75" s="26">
        <v>0.03</v>
      </c>
      <c r="I75" s="9">
        <v>3904.64</v>
      </c>
      <c r="J75" s="102">
        <v>0.03</v>
      </c>
    </row>
    <row r="76" spans="1:10" s="13" customFormat="1" ht="27.75" customHeight="1" hidden="1">
      <c r="A76" s="53" t="s">
        <v>55</v>
      </c>
      <c r="B76" s="20" t="s">
        <v>13</v>
      </c>
      <c r="C76" s="26"/>
      <c r="D76" s="50">
        <f t="shared" si="7"/>
        <v>0</v>
      </c>
      <c r="E76" s="26"/>
      <c r="F76" s="16"/>
      <c r="G76" s="26">
        <f t="shared" si="6"/>
        <v>0</v>
      </c>
      <c r="H76" s="26">
        <v>0</v>
      </c>
      <c r="I76" s="9">
        <v>3904.64</v>
      </c>
      <c r="J76" s="102">
        <v>0</v>
      </c>
    </row>
    <row r="77" spans="1:10" s="13" customFormat="1" ht="25.5" hidden="1">
      <c r="A77" s="53" t="s">
        <v>80</v>
      </c>
      <c r="B77" s="20" t="s">
        <v>13</v>
      </c>
      <c r="C77" s="26"/>
      <c r="D77" s="50">
        <f t="shared" si="7"/>
        <v>0</v>
      </c>
      <c r="E77" s="26"/>
      <c r="F77" s="16"/>
      <c r="G77" s="26">
        <f t="shared" si="6"/>
        <v>0</v>
      </c>
      <c r="H77" s="26">
        <v>0</v>
      </c>
      <c r="I77" s="9">
        <v>3904.64</v>
      </c>
      <c r="J77" s="102">
        <v>0</v>
      </c>
    </row>
    <row r="78" spans="1:10" s="13" customFormat="1" ht="25.5" hidden="1">
      <c r="A78" s="53" t="s">
        <v>74</v>
      </c>
      <c r="B78" s="20" t="s">
        <v>13</v>
      </c>
      <c r="C78" s="26"/>
      <c r="D78" s="50">
        <f t="shared" si="7"/>
        <v>0</v>
      </c>
      <c r="E78" s="26"/>
      <c r="F78" s="16"/>
      <c r="G78" s="26">
        <f t="shared" si="6"/>
        <v>0</v>
      </c>
      <c r="H78" s="26">
        <v>0</v>
      </c>
      <c r="I78" s="9">
        <v>3904.64</v>
      </c>
      <c r="J78" s="102">
        <v>0</v>
      </c>
    </row>
    <row r="79" spans="1:10" s="13" customFormat="1" ht="25.5" hidden="1">
      <c r="A79" s="53" t="s">
        <v>81</v>
      </c>
      <c r="B79" s="20" t="s">
        <v>13</v>
      </c>
      <c r="C79" s="26"/>
      <c r="D79" s="50">
        <f t="shared" si="7"/>
        <v>0</v>
      </c>
      <c r="E79" s="26"/>
      <c r="F79" s="16"/>
      <c r="G79" s="26">
        <f t="shared" si="6"/>
        <v>0</v>
      </c>
      <c r="H79" s="26">
        <v>0</v>
      </c>
      <c r="I79" s="9">
        <v>3904.64</v>
      </c>
      <c r="J79" s="102">
        <v>0</v>
      </c>
    </row>
    <row r="80" spans="1:10" s="13" customFormat="1" ht="25.5">
      <c r="A80" s="53" t="s">
        <v>78</v>
      </c>
      <c r="B80" s="20" t="s">
        <v>13</v>
      </c>
      <c r="C80" s="26"/>
      <c r="D80" s="50">
        <f t="shared" si="7"/>
        <v>5154.12</v>
      </c>
      <c r="E80" s="26"/>
      <c r="F80" s="16"/>
      <c r="G80" s="26">
        <f t="shared" si="6"/>
        <v>1.32</v>
      </c>
      <c r="H80" s="26">
        <v>0.11</v>
      </c>
      <c r="I80" s="9">
        <v>3904.64</v>
      </c>
      <c r="J80" s="102">
        <v>0.11</v>
      </c>
    </row>
    <row r="81" spans="1:10" s="13" customFormat="1" ht="15">
      <c r="A81" s="21" t="s">
        <v>51</v>
      </c>
      <c r="B81" s="20"/>
      <c r="C81" s="26"/>
      <c r="D81" s="14">
        <f>D82+D83+D84</f>
        <v>4217.01</v>
      </c>
      <c r="E81" s="26"/>
      <c r="F81" s="16"/>
      <c r="G81" s="14">
        <f>G82+G83+G84</f>
        <v>1.08</v>
      </c>
      <c r="H81" s="14">
        <f>H82+H83+H84</f>
        <v>0.09</v>
      </c>
      <c r="I81" s="9">
        <v>3904.64</v>
      </c>
      <c r="J81" s="102">
        <v>0.1</v>
      </c>
    </row>
    <row r="82" spans="1:10" s="13" customFormat="1" ht="15">
      <c r="A82" s="25" t="s">
        <v>45</v>
      </c>
      <c r="B82" s="20" t="s">
        <v>18</v>
      </c>
      <c r="C82" s="26"/>
      <c r="D82" s="50">
        <f>G82*I82</f>
        <v>937.11</v>
      </c>
      <c r="E82" s="26"/>
      <c r="F82" s="16"/>
      <c r="G82" s="26">
        <f>H82*12</f>
        <v>0.24</v>
      </c>
      <c r="H82" s="26">
        <v>0.02</v>
      </c>
      <c r="I82" s="9">
        <v>3904.64</v>
      </c>
      <c r="J82" s="102">
        <v>0.02</v>
      </c>
    </row>
    <row r="83" spans="1:10" s="13" customFormat="1" ht="15">
      <c r="A83" s="25" t="s">
        <v>46</v>
      </c>
      <c r="B83" s="20" t="s">
        <v>18</v>
      </c>
      <c r="C83" s="26"/>
      <c r="D83" s="50">
        <f>G83*I83</f>
        <v>2811.34</v>
      </c>
      <c r="E83" s="26"/>
      <c r="F83" s="16"/>
      <c r="G83" s="26">
        <f>H83*12</f>
        <v>0.72</v>
      </c>
      <c r="H83" s="26">
        <v>0.06</v>
      </c>
      <c r="I83" s="9">
        <v>3904.64</v>
      </c>
      <c r="J83" s="102">
        <v>0.06</v>
      </c>
    </row>
    <row r="84" spans="1:10" s="13" customFormat="1" ht="15">
      <c r="A84" s="25" t="s">
        <v>47</v>
      </c>
      <c r="B84" s="20" t="s">
        <v>18</v>
      </c>
      <c r="C84" s="26"/>
      <c r="D84" s="50">
        <f>G84*I84</f>
        <v>468.56</v>
      </c>
      <c r="E84" s="26"/>
      <c r="F84" s="16"/>
      <c r="G84" s="26">
        <f>H84*12</f>
        <v>0.12</v>
      </c>
      <c r="H84" s="26">
        <v>0.01</v>
      </c>
      <c r="I84" s="9">
        <v>3904.64</v>
      </c>
      <c r="J84" s="102">
        <v>0.01</v>
      </c>
    </row>
    <row r="85" spans="1:10" s="9" customFormat="1" ht="15">
      <c r="A85" s="21" t="s">
        <v>63</v>
      </c>
      <c r="B85" s="22"/>
      <c r="C85" s="14"/>
      <c r="D85" s="14">
        <f>D86+D87</f>
        <v>12651.03</v>
      </c>
      <c r="E85" s="14"/>
      <c r="F85" s="15"/>
      <c r="G85" s="14">
        <f>G86+G87</f>
        <v>3.24</v>
      </c>
      <c r="H85" s="14">
        <f>H86+H87</f>
        <v>0.27</v>
      </c>
      <c r="I85" s="9">
        <v>3904.64</v>
      </c>
      <c r="J85" s="102">
        <v>0.27</v>
      </c>
    </row>
    <row r="86" spans="1:10" s="13" customFormat="1" ht="15">
      <c r="A86" s="25" t="s">
        <v>76</v>
      </c>
      <c r="B86" s="20" t="s">
        <v>18</v>
      </c>
      <c r="C86" s="26"/>
      <c r="D86" s="50">
        <f>G86*I86</f>
        <v>1405.67</v>
      </c>
      <c r="E86" s="26"/>
      <c r="F86" s="16"/>
      <c r="G86" s="26">
        <f>H86*12</f>
        <v>0.36</v>
      </c>
      <c r="H86" s="26">
        <v>0.03</v>
      </c>
      <c r="I86" s="9">
        <v>3904.64</v>
      </c>
      <c r="J86" s="102">
        <v>0.03</v>
      </c>
    </row>
    <row r="87" spans="1:10" s="13" customFormat="1" ht="25.5">
      <c r="A87" s="25" t="s">
        <v>75</v>
      </c>
      <c r="B87" s="20" t="s">
        <v>13</v>
      </c>
      <c r="C87" s="26">
        <f>F87*12</f>
        <v>0</v>
      </c>
      <c r="D87" s="50">
        <f>G87*I87</f>
        <v>11245.36</v>
      </c>
      <c r="E87" s="26">
        <f>H87*12</f>
        <v>2.88</v>
      </c>
      <c r="F87" s="16"/>
      <c r="G87" s="26">
        <f>H87*12</f>
        <v>2.88</v>
      </c>
      <c r="H87" s="26">
        <v>0.24</v>
      </c>
      <c r="I87" s="9">
        <v>3904.64</v>
      </c>
      <c r="J87" s="102">
        <v>0.24</v>
      </c>
    </row>
    <row r="88" spans="1:10" s="9" customFormat="1" ht="15">
      <c r="A88" s="21" t="s">
        <v>62</v>
      </c>
      <c r="B88" s="22"/>
      <c r="C88" s="14"/>
      <c r="D88" s="14">
        <f>D89+D90+D91</f>
        <v>13588.15</v>
      </c>
      <c r="E88" s="14"/>
      <c r="F88" s="15"/>
      <c r="G88" s="14">
        <f>G89+G90+G91</f>
        <v>3.48</v>
      </c>
      <c r="H88" s="14">
        <f>H89+H90+H91</f>
        <v>0.29</v>
      </c>
      <c r="I88" s="9">
        <v>3904.64</v>
      </c>
      <c r="J88" s="102">
        <v>0.29</v>
      </c>
    </row>
    <row r="89" spans="1:10" s="93" customFormat="1" ht="15">
      <c r="A89" s="25" t="s">
        <v>77</v>
      </c>
      <c r="B89" s="94" t="s">
        <v>70</v>
      </c>
      <c r="C89" s="95"/>
      <c r="D89" s="96">
        <f>G89*I89</f>
        <v>13588.15</v>
      </c>
      <c r="E89" s="95"/>
      <c r="F89" s="97"/>
      <c r="G89" s="95">
        <f aca="true" t="shared" si="8" ref="G89:G94">H89*12</f>
        <v>3.48</v>
      </c>
      <c r="H89" s="95">
        <v>0.29</v>
      </c>
      <c r="I89" s="9">
        <v>3904.64</v>
      </c>
      <c r="J89" s="102">
        <v>0.29</v>
      </c>
    </row>
    <row r="90" spans="1:10" s="13" customFormat="1" ht="15" hidden="1">
      <c r="A90" s="25"/>
      <c r="B90" s="20"/>
      <c r="C90" s="26"/>
      <c r="D90" s="50"/>
      <c r="E90" s="26"/>
      <c r="F90" s="16"/>
      <c r="G90" s="26"/>
      <c r="H90" s="26">
        <v>0</v>
      </c>
      <c r="I90" s="9">
        <v>3904.64</v>
      </c>
      <c r="J90" s="102">
        <v>0</v>
      </c>
    </row>
    <row r="91" spans="1:10" s="13" customFormat="1" ht="25.5" customHeight="1" hidden="1">
      <c r="A91" s="25" t="s">
        <v>97</v>
      </c>
      <c r="B91" s="20" t="s">
        <v>18</v>
      </c>
      <c r="C91" s="26"/>
      <c r="D91" s="50">
        <f>G91*I91</f>
        <v>0</v>
      </c>
      <c r="E91" s="26"/>
      <c r="F91" s="16"/>
      <c r="G91" s="26">
        <f t="shared" si="8"/>
        <v>0</v>
      </c>
      <c r="H91" s="26">
        <v>0</v>
      </c>
      <c r="I91" s="9">
        <v>3904.64</v>
      </c>
      <c r="J91" s="102">
        <v>0</v>
      </c>
    </row>
    <row r="92" spans="1:10" s="112" customFormat="1" ht="18.75" hidden="1">
      <c r="A92" s="109"/>
      <c r="B92" s="110"/>
      <c r="C92" s="111"/>
      <c r="D92" s="111"/>
      <c r="E92" s="111"/>
      <c r="F92" s="29"/>
      <c r="G92" s="111"/>
      <c r="H92" s="111"/>
      <c r="I92" s="9"/>
      <c r="J92" s="113"/>
    </row>
    <row r="93" spans="1:10" s="9" customFormat="1" ht="30.75" thickBot="1">
      <c r="A93" s="47" t="s">
        <v>117</v>
      </c>
      <c r="B93" s="22" t="s">
        <v>13</v>
      </c>
      <c r="C93" s="28">
        <f>F93*12</f>
        <v>0</v>
      </c>
      <c r="D93" s="28">
        <f>G93*I93</f>
        <v>13119.59</v>
      </c>
      <c r="E93" s="28">
        <f>H93*12</f>
        <v>3.36</v>
      </c>
      <c r="F93" s="29"/>
      <c r="G93" s="28">
        <f t="shared" si="8"/>
        <v>3.36</v>
      </c>
      <c r="H93" s="28">
        <v>0.28</v>
      </c>
      <c r="I93" s="9">
        <v>3904.64</v>
      </c>
      <c r="J93" s="102">
        <v>0.37</v>
      </c>
    </row>
    <row r="94" spans="1:10" s="9" customFormat="1" ht="19.5" hidden="1" thickBot="1">
      <c r="A94" s="47" t="s">
        <v>34</v>
      </c>
      <c r="B94" s="22"/>
      <c r="C94" s="24" t="e">
        <f>F94*12</f>
        <v>#REF!</v>
      </c>
      <c r="D94" s="24">
        <f>G94*I94</f>
        <v>0</v>
      </c>
      <c r="E94" s="24">
        <f>H94*12</f>
        <v>0</v>
      </c>
      <c r="F94" s="59" t="e">
        <f>#REF!+#REF!+#REF!+#REF!+#REF!+#REF!+#REF!+#REF!+#REF!+#REF!</f>
        <v>#REF!</v>
      </c>
      <c r="G94" s="24">
        <f t="shared" si="8"/>
        <v>0</v>
      </c>
      <c r="H94" s="15">
        <f>H95+H96+H97+H98</f>
        <v>0</v>
      </c>
      <c r="I94" s="9">
        <v>3904.64</v>
      </c>
      <c r="J94" s="102"/>
    </row>
    <row r="95" spans="1:10" s="13" customFormat="1" ht="15.75" hidden="1" thickBot="1">
      <c r="A95" s="25" t="s">
        <v>85</v>
      </c>
      <c r="B95" s="20"/>
      <c r="C95" s="26"/>
      <c r="D95" s="50"/>
      <c r="E95" s="26"/>
      <c r="F95" s="16"/>
      <c r="G95" s="26"/>
      <c r="H95" s="16"/>
      <c r="I95" s="9">
        <v>3904.64</v>
      </c>
      <c r="J95" s="103"/>
    </row>
    <row r="96" spans="1:10" s="13" customFormat="1" ht="15.75" hidden="1" thickBot="1">
      <c r="A96" s="25" t="s">
        <v>86</v>
      </c>
      <c r="B96" s="20"/>
      <c r="C96" s="26"/>
      <c r="D96" s="50"/>
      <c r="E96" s="26"/>
      <c r="F96" s="16"/>
      <c r="G96" s="26"/>
      <c r="H96" s="16"/>
      <c r="I96" s="9">
        <v>3904.64</v>
      </c>
      <c r="J96" s="103"/>
    </row>
    <row r="97" spans="1:10" s="13" customFormat="1" ht="15.75" hidden="1" thickBot="1">
      <c r="A97" s="25" t="s">
        <v>87</v>
      </c>
      <c r="B97" s="20"/>
      <c r="C97" s="26"/>
      <c r="D97" s="50"/>
      <c r="E97" s="26"/>
      <c r="F97" s="16"/>
      <c r="G97" s="26"/>
      <c r="H97" s="16"/>
      <c r="I97" s="9">
        <v>3904.64</v>
      </c>
      <c r="J97" s="103"/>
    </row>
    <row r="98" spans="1:10" s="13" customFormat="1" ht="15.75" hidden="1" thickBot="1">
      <c r="A98" s="86" t="s">
        <v>88</v>
      </c>
      <c r="B98" s="87"/>
      <c r="C98" s="88"/>
      <c r="D98" s="89"/>
      <c r="E98" s="88"/>
      <c r="F98" s="90"/>
      <c r="G98" s="88"/>
      <c r="H98" s="90"/>
      <c r="I98" s="9">
        <v>3904.64</v>
      </c>
      <c r="J98" s="103"/>
    </row>
    <row r="99" spans="1:9" s="9" customFormat="1" ht="26.25" hidden="1" thickBot="1">
      <c r="A99" s="114" t="s">
        <v>95</v>
      </c>
      <c r="B99" s="110" t="s">
        <v>113</v>
      </c>
      <c r="C99" s="115"/>
      <c r="D99" s="116"/>
      <c r="E99" s="115"/>
      <c r="F99" s="65"/>
      <c r="G99" s="115"/>
      <c r="H99" s="65"/>
      <c r="I99" s="9">
        <v>3904.64</v>
      </c>
    </row>
    <row r="100" spans="1:10" s="91" customFormat="1" ht="20.25" thickBot="1">
      <c r="A100" s="80" t="s">
        <v>35</v>
      </c>
      <c r="B100" s="81"/>
      <c r="C100" s="82" t="e">
        <f>F100*12</f>
        <v>#REF!</v>
      </c>
      <c r="D100" s="92">
        <v>466682.57</v>
      </c>
      <c r="E100" s="82">
        <f>H100*12</f>
        <v>119.52</v>
      </c>
      <c r="F100" s="92" t="e">
        <f>F13+F18+F27+F28+#REF!+#REF!+#REF!+#REF!+#REF!+F94+F93</f>
        <v>#REF!</v>
      </c>
      <c r="G100" s="92">
        <f>G13+G18+G27+G28+G29+G30+G31+G32+G33+G34+G35+G36+G37+G38+G39+G55+G68+G72+G81+G85+G88+G93+G94+G99+G92</f>
        <v>119.52</v>
      </c>
      <c r="H100" s="120">
        <f>H13+H18+H27+H28+H29+H30+H31+H32+H33+H34+H35+H36+H37+H38+H39+H55+H68+H72+H81+H85+H88+H93+H94+H99+H92</f>
        <v>9.96</v>
      </c>
      <c r="I100" s="91">
        <v>3904.64</v>
      </c>
      <c r="J100" s="104"/>
    </row>
    <row r="101" spans="1:10" s="9" customFormat="1" ht="19.5" hidden="1" thickBot="1">
      <c r="A101" s="55" t="s">
        <v>95</v>
      </c>
      <c r="B101" s="56"/>
      <c r="C101" s="57"/>
      <c r="D101" s="64"/>
      <c r="E101" s="57"/>
      <c r="F101" s="58"/>
      <c r="G101" s="57"/>
      <c r="H101" s="58"/>
      <c r="I101" s="9">
        <v>3904.64</v>
      </c>
      <c r="J101" s="102"/>
    </row>
    <row r="102" spans="1:10" s="9" customFormat="1" ht="19.5" hidden="1" thickBot="1">
      <c r="A102" s="55" t="s">
        <v>96</v>
      </c>
      <c r="B102" s="56"/>
      <c r="C102" s="57"/>
      <c r="D102" s="64"/>
      <c r="E102" s="57"/>
      <c r="F102" s="58"/>
      <c r="G102" s="64"/>
      <c r="H102" s="65"/>
      <c r="J102" s="102"/>
    </row>
    <row r="103" spans="1:10" s="31" customFormat="1" ht="20.25" hidden="1" thickBot="1">
      <c r="A103" s="44" t="s">
        <v>30</v>
      </c>
      <c r="B103" s="45" t="s">
        <v>12</v>
      </c>
      <c r="C103" s="45" t="s">
        <v>31</v>
      </c>
      <c r="D103" s="51"/>
      <c r="E103" s="45" t="s">
        <v>31</v>
      </c>
      <c r="F103" s="46"/>
      <c r="G103" s="45" t="s">
        <v>31</v>
      </c>
      <c r="H103" s="46"/>
      <c r="J103" s="105"/>
    </row>
    <row r="104" spans="1:10" s="33" customFormat="1" ht="21" customHeight="1">
      <c r="A104" s="32"/>
      <c r="F104" s="34"/>
      <c r="H104" s="34"/>
      <c r="J104" s="106"/>
    </row>
    <row r="105" spans="1:10" s="33" customFormat="1" ht="12.75">
      <c r="A105" s="32"/>
      <c r="F105" s="34"/>
      <c r="H105" s="34"/>
      <c r="J105" s="106"/>
    </row>
    <row r="106" spans="1:10" s="33" customFormat="1" ht="13.5" thickBot="1">
      <c r="A106" s="32"/>
      <c r="F106" s="34"/>
      <c r="H106" s="34"/>
      <c r="J106" s="106"/>
    </row>
    <row r="107" spans="1:10" s="85" customFormat="1" ht="30.75" thickBot="1">
      <c r="A107" s="114" t="s">
        <v>114</v>
      </c>
      <c r="B107" s="81"/>
      <c r="C107" s="82" t="e">
        <f>F107*12</f>
        <v>#REF!</v>
      </c>
      <c r="D107" s="82">
        <f>SUM(D108:D110)</f>
        <v>32524.13</v>
      </c>
      <c r="E107" s="82">
        <f>H107*12</f>
        <v>8.28</v>
      </c>
      <c r="F107" s="83" t="e">
        <f>#REF!+#REF!+#REF!+#REF!+#REF!+#REF!+#REF!+#REF!+#REF!+#REF!</f>
        <v>#REF!</v>
      </c>
      <c r="G107" s="82">
        <f>SUM(G108:G110)</f>
        <v>8.28</v>
      </c>
      <c r="H107" s="82">
        <f>SUM(H108:H110)</f>
        <v>0.69</v>
      </c>
      <c r="I107" s="84">
        <v>3904.64</v>
      </c>
      <c r="J107" s="107"/>
    </row>
    <row r="108" spans="1:10" s="33" customFormat="1" ht="15">
      <c r="A108" s="25" t="s">
        <v>121</v>
      </c>
      <c r="B108" s="20"/>
      <c r="C108" s="26"/>
      <c r="D108" s="121">
        <v>32524.13</v>
      </c>
      <c r="E108" s="26"/>
      <c r="F108" s="16"/>
      <c r="G108" s="26">
        <f>H108*12</f>
        <v>8.28</v>
      </c>
      <c r="H108" s="16">
        <f>D108/I108/12</f>
        <v>0.69</v>
      </c>
      <c r="I108" s="9">
        <v>3904.64</v>
      </c>
      <c r="J108" s="106"/>
    </row>
    <row r="109" spans="1:10" s="33" customFormat="1" ht="15" hidden="1">
      <c r="A109" s="25"/>
      <c r="B109" s="20"/>
      <c r="C109" s="26"/>
      <c r="D109" s="50"/>
      <c r="E109" s="26"/>
      <c r="F109" s="16"/>
      <c r="G109" s="26"/>
      <c r="H109" s="16"/>
      <c r="I109" s="9"/>
      <c r="J109" s="106"/>
    </row>
    <row r="110" spans="1:10" s="33" customFormat="1" ht="15" hidden="1">
      <c r="A110" s="25"/>
      <c r="B110" s="20"/>
      <c r="C110" s="26"/>
      <c r="D110" s="50"/>
      <c r="E110" s="26"/>
      <c r="F110" s="16"/>
      <c r="G110" s="26"/>
      <c r="H110" s="16"/>
      <c r="I110" s="9"/>
      <c r="J110" s="106"/>
    </row>
    <row r="111" spans="1:10" s="33" customFormat="1" ht="19.5" hidden="1" thickBot="1">
      <c r="A111" s="55" t="s">
        <v>35</v>
      </c>
      <c r="B111" s="56"/>
      <c r="C111" s="57">
        <f>F111*12</f>
        <v>0</v>
      </c>
      <c r="D111" s="58"/>
      <c r="E111" s="57"/>
      <c r="F111" s="58"/>
      <c r="G111" s="57"/>
      <c r="H111" s="58"/>
      <c r="I111" s="9">
        <v>3904.64</v>
      </c>
      <c r="J111" s="106"/>
    </row>
    <row r="112" spans="1:10" s="33" customFormat="1" ht="12.75">
      <c r="A112" s="32"/>
      <c r="F112" s="34"/>
      <c r="H112" s="34"/>
      <c r="J112" s="106"/>
    </row>
    <row r="113" spans="1:10" s="33" customFormat="1" ht="12.75">
      <c r="A113" s="32"/>
      <c r="F113" s="34"/>
      <c r="H113" s="34"/>
      <c r="J113" s="106"/>
    </row>
    <row r="114" spans="1:10" s="33" customFormat="1" ht="13.5" thickBot="1">
      <c r="A114" s="32"/>
      <c r="F114" s="34"/>
      <c r="H114" s="34"/>
      <c r="J114" s="106"/>
    </row>
    <row r="115" spans="1:10" s="33" customFormat="1" ht="20.25" thickBot="1">
      <c r="A115" s="74" t="s">
        <v>106</v>
      </c>
      <c r="B115" s="75"/>
      <c r="C115" s="75"/>
      <c r="D115" s="76">
        <f>D100+D107</f>
        <v>499206.7</v>
      </c>
      <c r="E115" s="76">
        <f>E100+E107</f>
        <v>127.8</v>
      </c>
      <c r="F115" s="76" t="e">
        <f>F100+F107</f>
        <v>#REF!</v>
      </c>
      <c r="G115" s="76">
        <f>G100+G107</f>
        <v>127.8</v>
      </c>
      <c r="H115" s="76">
        <f>H100+H107</f>
        <v>10.65</v>
      </c>
      <c r="J115" s="106"/>
    </row>
    <row r="116" spans="1:10" s="33" customFormat="1" ht="12.75">
      <c r="A116" s="32"/>
      <c r="F116" s="34"/>
      <c r="H116" s="34"/>
      <c r="J116" s="106"/>
    </row>
    <row r="117" spans="1:10" s="33" customFormat="1" ht="12.75">
      <c r="A117" s="32"/>
      <c r="F117" s="34"/>
      <c r="H117" s="34"/>
      <c r="J117" s="106"/>
    </row>
    <row r="118" spans="1:10" s="33" customFormat="1" ht="12.75">
      <c r="A118" s="32"/>
      <c r="F118" s="34"/>
      <c r="H118" s="34"/>
      <c r="J118" s="106"/>
    </row>
    <row r="119" spans="1:10" s="33" customFormat="1" ht="12.75">
      <c r="A119" s="32"/>
      <c r="F119" s="34"/>
      <c r="H119" s="34"/>
      <c r="J119" s="106"/>
    </row>
    <row r="120" spans="1:10" s="33" customFormat="1" ht="13.5" thickBot="1">
      <c r="A120" s="32"/>
      <c r="F120" s="34"/>
      <c r="H120" s="34"/>
      <c r="J120" s="106"/>
    </row>
    <row r="121" spans="1:10" s="33" customFormat="1" ht="20.25" thickBot="1">
      <c r="A121" s="77" t="s">
        <v>30</v>
      </c>
      <c r="B121" s="75" t="s">
        <v>12</v>
      </c>
      <c r="C121" s="75" t="s">
        <v>31</v>
      </c>
      <c r="D121" s="78"/>
      <c r="E121" s="75" t="s">
        <v>31</v>
      </c>
      <c r="F121" s="79"/>
      <c r="G121" s="75" t="s">
        <v>31</v>
      </c>
      <c r="H121" s="79"/>
      <c r="J121" s="106"/>
    </row>
    <row r="122" spans="1:10" s="33" customFormat="1" ht="12.75">
      <c r="A122" s="32"/>
      <c r="F122" s="34"/>
      <c r="H122" s="34"/>
      <c r="J122" s="106"/>
    </row>
    <row r="123" spans="1:10" s="30" customFormat="1" ht="18.75">
      <c r="A123" s="35"/>
      <c r="B123" s="36"/>
      <c r="C123" s="37"/>
      <c r="D123" s="37"/>
      <c r="E123" s="37"/>
      <c r="F123" s="38"/>
      <c r="G123" s="37"/>
      <c r="H123" s="38"/>
      <c r="J123" s="108"/>
    </row>
    <row r="124" spans="1:10" s="31" customFormat="1" ht="19.5">
      <c r="A124" s="39"/>
      <c r="B124" s="40"/>
      <c r="C124" s="41"/>
      <c r="D124" s="41"/>
      <c r="E124" s="41"/>
      <c r="F124" s="42"/>
      <c r="G124" s="41"/>
      <c r="H124" s="42"/>
      <c r="J124" s="105"/>
    </row>
    <row r="125" spans="1:10" s="33" customFormat="1" ht="14.25">
      <c r="A125" s="132" t="s">
        <v>32</v>
      </c>
      <c r="B125" s="132"/>
      <c r="C125" s="132"/>
      <c r="D125" s="132"/>
      <c r="E125" s="132"/>
      <c r="F125" s="132"/>
      <c r="J125" s="106"/>
    </row>
    <row r="126" spans="6:10" s="33" customFormat="1" ht="12.75">
      <c r="F126" s="34"/>
      <c r="H126" s="34"/>
      <c r="J126" s="106"/>
    </row>
    <row r="127" spans="1:10" s="33" customFormat="1" ht="12.75">
      <c r="A127" s="32" t="s">
        <v>33</v>
      </c>
      <c r="F127" s="34"/>
      <c r="H127" s="34"/>
      <c r="J127" s="106"/>
    </row>
    <row r="128" spans="6:10" s="33" customFormat="1" ht="12.75">
      <c r="F128" s="34"/>
      <c r="H128" s="34"/>
      <c r="J128" s="106"/>
    </row>
    <row r="129" spans="6:10" s="33" customFormat="1" ht="12.75">
      <c r="F129" s="34"/>
      <c r="H129" s="34"/>
      <c r="J129" s="106"/>
    </row>
    <row r="130" spans="6:10" s="33" customFormat="1" ht="12.75">
      <c r="F130" s="34"/>
      <c r="H130" s="34"/>
      <c r="J130" s="106"/>
    </row>
    <row r="131" spans="6:10" s="33" customFormat="1" ht="12.75">
      <c r="F131" s="34"/>
      <c r="H131" s="34"/>
      <c r="J131" s="106"/>
    </row>
    <row r="132" spans="6:10" s="33" customFormat="1" ht="12.75">
      <c r="F132" s="34"/>
      <c r="H132" s="34"/>
      <c r="J132" s="106"/>
    </row>
    <row r="133" spans="6:10" s="33" customFormat="1" ht="12.75">
      <c r="F133" s="34"/>
      <c r="H133" s="34"/>
      <c r="J133" s="106"/>
    </row>
    <row r="134" spans="6:10" s="33" customFormat="1" ht="12.75">
      <c r="F134" s="34"/>
      <c r="H134" s="34"/>
      <c r="J134" s="106"/>
    </row>
    <row r="135" spans="6:10" s="33" customFormat="1" ht="12.75">
      <c r="F135" s="34"/>
      <c r="H135" s="34"/>
      <c r="J135" s="106"/>
    </row>
    <row r="136" spans="6:10" s="33" customFormat="1" ht="12.75">
      <c r="F136" s="34"/>
      <c r="H136" s="34"/>
      <c r="J136" s="106"/>
    </row>
    <row r="137" spans="6:10" s="33" customFormat="1" ht="12.75">
      <c r="F137" s="34"/>
      <c r="H137" s="34"/>
      <c r="J137" s="106"/>
    </row>
    <row r="138" spans="6:10" s="33" customFormat="1" ht="12.75">
      <c r="F138" s="34"/>
      <c r="H138" s="34"/>
      <c r="J138" s="106"/>
    </row>
    <row r="139" spans="6:10" s="33" customFormat="1" ht="12.75">
      <c r="F139" s="34"/>
      <c r="H139" s="34"/>
      <c r="J139" s="106"/>
    </row>
    <row r="140" spans="6:10" s="33" customFormat="1" ht="12.75">
      <c r="F140" s="34"/>
      <c r="H140" s="34"/>
      <c r="J140" s="106"/>
    </row>
    <row r="141" spans="6:10" s="33" customFormat="1" ht="12.75">
      <c r="F141" s="34"/>
      <c r="H141" s="34"/>
      <c r="J141" s="106"/>
    </row>
    <row r="142" spans="6:10" s="33" customFormat="1" ht="12.75">
      <c r="F142" s="34"/>
      <c r="H142" s="34"/>
      <c r="J142" s="106"/>
    </row>
    <row r="143" spans="6:10" s="33" customFormat="1" ht="12.75">
      <c r="F143" s="34"/>
      <c r="H143" s="34"/>
      <c r="J143" s="106"/>
    </row>
    <row r="144" spans="6:10" s="33" customFormat="1" ht="12.75">
      <c r="F144" s="34"/>
      <c r="H144" s="34"/>
      <c r="J144" s="106"/>
    </row>
    <row r="145" spans="6:10" s="33" customFormat="1" ht="12.75">
      <c r="F145" s="34"/>
      <c r="H145" s="34"/>
      <c r="J145" s="106"/>
    </row>
  </sheetData>
  <sheetProtection/>
  <mergeCells count="11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2:H12"/>
    <mergeCell ref="A125:F125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2012-05-25T09:42:32Z</cp:lastPrinted>
  <dcterms:created xsi:type="dcterms:W3CDTF">2010-04-02T14:46:04Z</dcterms:created>
  <dcterms:modified xsi:type="dcterms:W3CDTF">2012-07-25T09:07:40Z</dcterms:modified>
  <cp:category/>
  <cp:version/>
  <cp:contentType/>
  <cp:contentStatus/>
</cp:coreProperties>
</file>