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2"/>
  </bookViews>
  <sheets>
    <sheet name="проект 290 Пост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голосованию'!$A$1:$F$125</definedName>
    <definedName name="_xlnm.Print_Area" localSheetId="1">'по заявлению'!$A$1:$F$127</definedName>
    <definedName name="_xlnm.Print_Area" localSheetId="0">'проект 290 Пост'!$A$1:$F$130</definedName>
  </definedNames>
  <calcPr fullCalcOnLoad="1" fullPrecision="0"/>
</workbook>
</file>

<file path=xl/sharedStrings.xml><?xml version="1.0" encoding="utf-8"?>
<sst xmlns="http://schemas.openxmlformats.org/spreadsheetml/2006/main" count="640" uniqueCount="159">
  <si>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</si>
  <si>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</si>
  <si>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</si>
  <si>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</si>
  <si>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</si>
  <si>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</si>
  <si>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</si>
  <si>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</si>
  <si>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</si>
  <si>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</si>
  <si>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</si>
  <si>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</si>
  <si>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</si>
  <si>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</si>
  <si>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</si>
  <si>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</si>
  <si>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</si>
  <si>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</si>
  <si>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</si>
  <si>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</si>
  <si>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</si>
  <si>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</si>
  <si>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</si>
  <si>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</si>
  <si>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</si>
  <si>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</si>
  <si>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</si>
  <si>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</si>
  <si>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</si>
  <si>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</si>
  <si>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</si>
  <si>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</si>
  <si>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</si>
  <si>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</si>
  <si>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</si>
  <si>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</si>
  <si>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</si>
  <si>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</si>
  <si>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</si>
  <si>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</si>
  <si>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</si>
  <si>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</si>
  <si>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</si>
  <si>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</si>
  <si>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</si>
  <si>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</si>
  <si>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</si>
  <si>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</si>
  <si>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</si>
  <si>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</si>
  <si>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</si>
  <si>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</si>
  <si>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</si>
  <si>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</si>
  <si>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</si>
  <si>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</si>
  <si>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и наледи подъездных козырьков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</si>
  <si>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</si>
  <si>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</si>
  <si>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</si>
  <si>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</si>
  <si>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</si>
  <si>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</si>
  <si>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Расчет размера платы за содержание и ремонт общего имущества в многоквартирном доме</t>
  </si>
  <si>
    <t>Дополнительные работы (текущий ремонт), в т.ч.:</t>
  </si>
  <si>
    <t>ВСЕГО:</t>
  </si>
  <si>
    <t>подключение системы отопления с регулировкой</t>
  </si>
  <si>
    <t>Сбор, вывоз и утилизация ТБО*, руб/м2</t>
  </si>
  <si>
    <t>учет работ по капремонту</t>
  </si>
  <si>
    <t>1 раз в 3 года</t>
  </si>
  <si>
    <t>гидравлическое испытание элеваторных узлов и запорной арматуры</t>
  </si>
  <si>
    <t>Управление многоквартирным домом, всего в т.ч.</t>
  </si>
  <si>
    <t>Погашение задолженности прошлых периодов</t>
  </si>
  <si>
    <t>Огнебиозащита деревянных конструкций</t>
  </si>
  <si>
    <t>1 раз в 5 лет</t>
  </si>
  <si>
    <t>2016 -2017 гг.</t>
  </si>
  <si>
    <t>(стоимость услуг  увеличена на 10,0 % в соответствии с уровнем инфляции 2015 г.)</t>
  </si>
  <si>
    <t>объем работ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</si>
  <si>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</si>
  <si>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</si>
  <si>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</si>
  <si>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</si>
  <si>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</si>
  <si>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</si>
  <si>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</si>
  <si>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</si>
  <si>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</si>
  <si>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</si>
  <si>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</si>
  <si>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</si>
  <si>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</si>
  <si>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</si>
  <si>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</si>
  <si>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</si>
  <si>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</si>
  <si>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</si>
  <si>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</si>
  <si>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</si>
  <si>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</si>
  <si>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</si>
  <si>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</si>
  <si>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</si>
  <si>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</si>
  <si>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</si>
  <si>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</si>
  <si>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</si>
  <si>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</si>
  <si>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</si>
  <si>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</si>
  <si>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</si>
  <si>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</si>
  <si>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Итого:</t>
  </si>
  <si>
    <t>уборка  газона</t>
  </si>
  <si>
    <t>1 раз в двое суток</t>
  </si>
  <si>
    <t xml:space="preserve"> Содержание  лестничных клеток</t>
  </si>
  <si>
    <t>проверка состояния системы внутридомового газового оборудования и ее отдельных элементов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</si>
  <si>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</si>
  <si>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</si>
  <si>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</si>
  <si>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</si>
  <si>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</si>
  <si>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</si>
  <si>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</si>
  <si>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</si>
  <si>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устройство гидроизоляции ж/б крышек вент.шахт - 8 шт.</t>
  </si>
  <si>
    <t>ремонт козырька над входом подъезда № 2</t>
  </si>
  <si>
    <t>устройство водостока с козырька 2 - го подъезда</t>
  </si>
  <si>
    <t>смена задвижек СТС  на элеваторном узле после элеватора диам.50 мм - 2 шт.</t>
  </si>
  <si>
    <t>смена шарового крана на элев.узле (под промывку) диам.32 мм - 2 шт.</t>
  </si>
  <si>
    <t>уборка мусора в ТУ 0,1 м3</t>
  </si>
  <si>
    <t>смена элеватора СТС</t>
  </si>
  <si>
    <t>3188,7 м2</t>
  </si>
  <si>
    <t>1655,77 м2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</si>
  <si>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</si>
  <si>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1 шт</t>
  </si>
  <si>
    <t>2 шт</t>
  </si>
  <si>
    <t>погодное регулирование системы отопления (ориентировочная стоимость)</t>
  </si>
  <si>
    <t>изготовление градозащитного заземления на домах с металлической крышей</t>
  </si>
  <si>
    <t>по состоянию на 01.05.16</t>
  </si>
  <si>
    <t>Проект</t>
  </si>
  <si>
    <t>по адресу: ул. Набережная, д.48 (S жилые + нежилые =3188,7 м2, S придом.тер.=1655,77 м2)</t>
  </si>
  <si>
    <t>Приложение № 3</t>
  </si>
  <si>
    <t xml:space="preserve">от _____________ 2016 г </t>
  </si>
  <si>
    <r>
      <t xml:space="preserve">Работы заявочного характера </t>
    </r>
    <r>
      <rPr>
        <sz val="11"/>
        <rFont val="Arial"/>
        <family val="2"/>
      </rPr>
      <t>( нарушения выявленные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меры к восстановлению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</si>
  <si>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</si>
  <si>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208,9 м2</t>
  </si>
  <si>
    <t>336 м</t>
  </si>
  <si>
    <t>865,9 м2</t>
  </si>
  <si>
    <t>242 м</t>
  </si>
  <si>
    <t>160 м</t>
  </si>
  <si>
    <t>80 м</t>
  </si>
  <si>
    <t>312 м</t>
  </si>
  <si>
    <t>163 м</t>
  </si>
  <si>
    <t>62 канала</t>
  </si>
  <si>
    <t>1071 м2</t>
  </si>
  <si>
    <t>ревизия задвижек СТС  диам.50 мм - 2 шт.</t>
  </si>
  <si>
    <t>ВСЕГО (без содержания лестничных клеток)</t>
  </si>
  <si>
    <t>ВСЕГО (с содержанием лестничных клеток)</t>
  </si>
  <si>
    <r>
      <t xml:space="preserve">Работы заявочного характера </t>
    </r>
    <r>
      <rPr>
        <sz val="11"/>
        <rFont val="Arial"/>
        <family val="2"/>
      </rPr>
      <t>( нарушения выявленные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меры к восстановлению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козырьков, устранение неплотностей в вентиляционных каналах и шахтах, устранение засоров в каналах, пылеудаление и дезинфекция вентканалов)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</si>
</sst>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2" fontId="25" fillId="25" borderId="18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5" fillId="25" borderId="19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19" fillId="25" borderId="0" xfId="0" applyNumberFormat="1" applyFont="1" applyFill="1" applyBorder="1" applyAlignment="1">
      <alignment horizontal="center"/>
    </xf>
    <xf numFmtId="0" fontId="26" fillId="26" borderId="0" xfId="0" applyFont="1" applyFill="1" applyAlignment="1">
      <alignment horizontal="center"/>
    </xf>
    <xf numFmtId="2" fontId="18" fillId="25" borderId="14" xfId="0" applyNumberFormat="1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left" vertical="center" wrapText="1"/>
    </xf>
    <xf numFmtId="4" fontId="25" fillId="25" borderId="24" xfId="0" applyNumberFormat="1" applyFont="1" applyFill="1" applyBorder="1" applyAlignment="1">
      <alignment horizontal="left" vertical="center" wrapText="1"/>
    </xf>
    <xf numFmtId="4" fontId="25" fillId="25" borderId="18" xfId="0" applyNumberFormat="1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left" vertical="center"/>
    </xf>
    <xf numFmtId="0" fontId="0" fillId="25" borderId="0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/>
    </xf>
    <xf numFmtId="0" fontId="25" fillId="25" borderId="19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/>
    </xf>
    <xf numFmtId="2" fontId="19" fillId="25" borderId="11" xfId="0" applyNumberFormat="1" applyFont="1" applyFill="1" applyBorder="1" applyAlignment="1">
      <alignment horizontal="center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0" fontId="18" fillId="25" borderId="27" xfId="0" applyFont="1" applyFill="1" applyBorder="1" applyAlignment="1">
      <alignment horizontal="left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left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9" fillId="25" borderId="19" xfId="0" applyNumberFormat="1" applyFont="1" applyFill="1" applyBorder="1" applyAlignment="1">
      <alignment horizontal="center"/>
    </xf>
    <xf numFmtId="0" fontId="19" fillId="25" borderId="13" xfId="0" applyFont="1" applyFill="1" applyBorder="1" applyAlignment="1">
      <alignment horizontal="left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left" vertical="center" wrapText="1"/>
    </xf>
    <xf numFmtId="0" fontId="19" fillId="25" borderId="19" xfId="0" applyFont="1" applyFill="1" applyBorder="1" applyAlignment="1">
      <alignment/>
    </xf>
    <xf numFmtId="0" fontId="21" fillId="25" borderId="19" xfId="0" applyFont="1" applyFill="1" applyBorder="1" applyAlignment="1">
      <alignment horizontal="left" vertical="center" wrapText="1"/>
    </xf>
    <xf numFmtId="2" fontId="24" fillId="25" borderId="19" xfId="0" applyNumberFormat="1" applyFont="1" applyFill="1" applyBorder="1" applyAlignment="1">
      <alignment horizontal="center"/>
    </xf>
    <xf numFmtId="0" fontId="21" fillId="25" borderId="0" xfId="0" applyFont="1" applyFill="1" applyBorder="1" applyAlignment="1">
      <alignment horizontal="left" vertical="center" wrapText="1"/>
    </xf>
    <xf numFmtId="2" fontId="24" fillId="25" borderId="0" xfId="0" applyNumberFormat="1" applyFont="1" applyFill="1" applyBorder="1" applyAlignment="1">
      <alignment horizontal="center"/>
    </xf>
    <xf numFmtId="0" fontId="25" fillId="25" borderId="24" xfId="0" applyFont="1" applyFill="1" applyBorder="1" applyAlignment="1">
      <alignment horizontal="left" vertical="center" wrapText="1"/>
    </xf>
    <xf numFmtId="0" fontId="25" fillId="25" borderId="21" xfId="0" applyFont="1" applyFill="1" applyBorder="1" applyAlignment="1">
      <alignment horizontal="left" vertical="center" wrapText="1"/>
    </xf>
    <xf numFmtId="2" fontId="25" fillId="25" borderId="20" xfId="0" applyNumberFormat="1" applyFont="1" applyFill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left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zoomScale="80" zoomScaleNormal="80" zoomScalePageLayoutView="0" workbookViewId="0" topLeftCell="A94">
      <selection activeCell="C102" sqref="C102"/>
    </sheetView>
  </sheetViews>
  <sheetFormatPr defaultColWidth="9.00390625" defaultRowHeight="12.75"/>
  <cols>
    <col min="1" max="1" width="75.00390625" style="1" customWidth="1"/>
    <col min="2" max="2" width="19.00390625" style="1" customWidth="1"/>
    <col min="3" max="3" width="13.875" style="1" customWidth="1"/>
    <col min="4" max="4" width="14.875" style="1" customWidth="1"/>
    <col min="5" max="5" width="13.875" style="1" customWidth="1"/>
    <col min="6" max="6" width="19.75390625" style="28" customWidth="1"/>
    <col min="7" max="7" width="15.375" style="1" customWidth="1"/>
    <col min="8" max="8" width="15.375" style="1" hidden="1" customWidth="1"/>
    <col min="9" max="9" width="15.375" style="32" hidden="1" customWidth="1"/>
    <col min="10" max="12" width="15.375" style="1" customWidth="1"/>
    <col min="13" max="16384" width="9.125" style="1" customWidth="1"/>
  </cols>
  <sheetData>
    <row r="1" spans="1:6" ht="16.5" customHeight="1">
      <c r="A1" s="119" t="s">
        <v>141</v>
      </c>
      <c r="B1" s="120"/>
      <c r="C1" s="120"/>
      <c r="D1" s="120"/>
      <c r="E1" s="120"/>
      <c r="F1" s="120"/>
    </row>
    <row r="2" spans="2:6" ht="12.75" customHeight="1">
      <c r="B2" s="121"/>
      <c r="C2" s="121"/>
      <c r="D2" s="121"/>
      <c r="E2" s="120"/>
      <c r="F2" s="120"/>
    </row>
    <row r="3" spans="2:6" ht="14.25" customHeight="1">
      <c r="B3" s="121" t="s">
        <v>0</v>
      </c>
      <c r="C3" s="121"/>
      <c r="D3" s="121"/>
      <c r="E3" s="120"/>
      <c r="F3" s="120"/>
    </row>
    <row r="4" spans="2:6" ht="14.25" customHeight="1">
      <c r="B4" s="121" t="s">
        <v>142</v>
      </c>
      <c r="C4" s="121"/>
      <c r="D4" s="121"/>
      <c r="E4" s="120"/>
      <c r="F4" s="120"/>
    </row>
    <row r="5" spans="1:6" ht="21" customHeight="1">
      <c r="A5" s="58" t="s">
        <v>75</v>
      </c>
      <c r="B5" s="40"/>
      <c r="C5" s="40"/>
      <c r="D5" s="40"/>
      <c r="E5" s="39"/>
      <c r="F5" s="39"/>
    </row>
    <row r="6" spans="1:6" ht="21" customHeight="1">
      <c r="A6" s="58"/>
      <c r="B6" s="40"/>
      <c r="C6" s="40"/>
      <c r="D6" s="40"/>
      <c r="E6" s="39"/>
      <c r="F6" s="39"/>
    </row>
    <row r="7" spans="1:7" ht="35.25" customHeight="1">
      <c r="A7" s="122" t="s">
        <v>139</v>
      </c>
      <c r="B7" s="123"/>
      <c r="C7" s="123"/>
      <c r="D7" s="123"/>
      <c r="E7" s="123"/>
      <c r="F7" s="123"/>
      <c r="G7" s="2"/>
    </row>
    <row r="8" spans="1:7" ht="24" customHeight="1">
      <c r="A8" s="124" t="s">
        <v>76</v>
      </c>
      <c r="B8" s="124"/>
      <c r="C8" s="124"/>
      <c r="D8" s="124"/>
      <c r="E8" s="124"/>
      <c r="F8" s="124"/>
      <c r="G8" s="2"/>
    </row>
    <row r="9" spans="1:9" s="3" customFormat="1" ht="22.5" customHeight="1">
      <c r="A9" s="108" t="s">
        <v>1</v>
      </c>
      <c r="B9" s="108"/>
      <c r="C9" s="108"/>
      <c r="D9" s="108"/>
      <c r="E9" s="109"/>
      <c r="F9" s="109"/>
      <c r="I9" s="33"/>
    </row>
    <row r="10" spans="1:8" s="4" customFormat="1" ht="18.75" customHeight="1">
      <c r="A10" s="108" t="s">
        <v>140</v>
      </c>
      <c r="B10" s="108"/>
      <c r="C10" s="108"/>
      <c r="D10" s="108"/>
      <c r="E10" s="109"/>
      <c r="F10" s="109"/>
      <c r="G10" s="109"/>
      <c r="H10" s="109"/>
    </row>
    <row r="11" spans="1:6" s="5" customFormat="1" ht="17.25" customHeight="1">
      <c r="A11" s="110" t="s">
        <v>52</v>
      </c>
      <c r="B11" s="110"/>
      <c r="C11" s="110"/>
      <c r="D11" s="110"/>
      <c r="E11" s="111"/>
      <c r="F11" s="111"/>
    </row>
    <row r="12" spans="1:6" s="4" customFormat="1" ht="30" customHeight="1" thickBot="1">
      <c r="A12" s="112" t="s">
        <v>63</v>
      </c>
      <c r="B12" s="112"/>
      <c r="C12" s="112"/>
      <c r="D12" s="112"/>
      <c r="E12" s="113"/>
      <c r="F12" s="113"/>
    </row>
    <row r="13" spans="1:9" s="10" customFormat="1" ht="139.5" customHeight="1" thickBot="1">
      <c r="A13" s="6" t="s">
        <v>2</v>
      </c>
      <c r="B13" s="7" t="s">
        <v>3</v>
      </c>
      <c r="C13" s="8" t="s">
        <v>77</v>
      </c>
      <c r="D13" s="8" t="s">
        <v>30</v>
      </c>
      <c r="E13" s="8" t="s">
        <v>4</v>
      </c>
      <c r="F13" s="9" t="s">
        <v>5</v>
      </c>
      <c r="I13" s="34"/>
    </row>
    <row r="14" spans="1:9" s="13" customFormat="1" ht="12.75">
      <c r="A14" s="11">
        <v>1</v>
      </c>
      <c r="B14" s="12">
        <v>2</v>
      </c>
      <c r="C14" s="29"/>
      <c r="D14" s="29"/>
      <c r="E14" s="30">
        <v>3</v>
      </c>
      <c r="F14" s="31">
        <v>4</v>
      </c>
      <c r="I14" s="35"/>
    </row>
    <row r="15" spans="1:9" s="13" customFormat="1" ht="49.5" customHeight="1">
      <c r="A15" s="114" t="s">
        <v>6</v>
      </c>
      <c r="B15" s="115"/>
      <c r="C15" s="115"/>
      <c r="D15" s="115"/>
      <c r="E15" s="116"/>
      <c r="F15" s="117"/>
      <c r="I15" s="35"/>
    </row>
    <row r="16" spans="1:9" s="10" customFormat="1" ht="18.75" customHeight="1">
      <c r="A16" s="60" t="s">
        <v>71</v>
      </c>
      <c r="B16" s="44" t="s">
        <v>7</v>
      </c>
      <c r="C16" s="46" t="s">
        <v>131</v>
      </c>
      <c r="D16" s="46">
        <f>E16*G16</f>
        <v>128568.38</v>
      </c>
      <c r="E16" s="45">
        <f>F16*12</f>
        <v>40.32</v>
      </c>
      <c r="F16" s="45">
        <f>F26+F28</f>
        <v>3.36</v>
      </c>
      <c r="G16" s="10">
        <v>3188.7</v>
      </c>
      <c r="H16" s="10">
        <v>1.07</v>
      </c>
      <c r="I16" s="34">
        <v>2.24</v>
      </c>
    </row>
    <row r="17" spans="1:9" s="10" customFormat="1" ht="25.5" customHeight="1">
      <c r="A17" s="61" t="s">
        <v>57</v>
      </c>
      <c r="B17" s="62" t="s">
        <v>58</v>
      </c>
      <c r="C17" s="46"/>
      <c r="D17" s="46"/>
      <c r="E17" s="45"/>
      <c r="F17" s="45"/>
      <c r="I17" s="34"/>
    </row>
    <row r="18" spans="1:9" s="10" customFormat="1" ht="25.5" customHeight="1">
      <c r="A18" s="61" t="s">
        <v>59</v>
      </c>
      <c r="B18" s="62" t="s">
        <v>58</v>
      </c>
      <c r="C18" s="46"/>
      <c r="D18" s="46"/>
      <c r="E18" s="45"/>
      <c r="F18" s="45"/>
      <c r="I18" s="34"/>
    </row>
    <row r="19" spans="1:9" s="10" customFormat="1" ht="125.25" customHeight="1">
      <c r="A19" s="61" t="s">
        <v>108</v>
      </c>
      <c r="B19" s="62" t="s">
        <v>20</v>
      </c>
      <c r="C19" s="46"/>
      <c r="D19" s="46"/>
      <c r="E19" s="45"/>
      <c r="F19" s="45"/>
      <c r="I19" s="34"/>
    </row>
    <row r="20" spans="1:9" s="10" customFormat="1" ht="20.25" customHeight="1">
      <c r="A20" s="61" t="s">
        <v>109</v>
      </c>
      <c r="B20" s="62" t="s">
        <v>58</v>
      </c>
      <c r="C20" s="46"/>
      <c r="D20" s="46"/>
      <c r="E20" s="45"/>
      <c r="F20" s="45"/>
      <c r="I20" s="34"/>
    </row>
    <row r="21" spans="1:9" s="10" customFormat="1" ht="15">
      <c r="A21" s="61" t="s">
        <v>110</v>
      </c>
      <c r="B21" s="62" t="s">
        <v>58</v>
      </c>
      <c r="C21" s="46"/>
      <c r="D21" s="46"/>
      <c r="E21" s="45"/>
      <c r="F21" s="45"/>
      <c r="I21" s="34"/>
    </row>
    <row r="22" spans="1:9" s="10" customFormat="1" ht="25.5">
      <c r="A22" s="61" t="s">
        <v>78</v>
      </c>
      <c r="B22" s="62" t="s">
        <v>10</v>
      </c>
      <c r="C22" s="46"/>
      <c r="D22" s="46"/>
      <c r="E22" s="45"/>
      <c r="F22" s="45"/>
      <c r="I22" s="34"/>
    </row>
    <row r="23" spans="1:9" s="10" customFormat="1" ht="15">
      <c r="A23" s="61" t="s">
        <v>79</v>
      </c>
      <c r="B23" s="62" t="s">
        <v>12</v>
      </c>
      <c r="C23" s="46"/>
      <c r="D23" s="46"/>
      <c r="E23" s="45"/>
      <c r="F23" s="45"/>
      <c r="I23" s="34"/>
    </row>
    <row r="24" spans="1:9" s="10" customFormat="1" ht="15">
      <c r="A24" s="61" t="s">
        <v>80</v>
      </c>
      <c r="B24" s="62" t="s">
        <v>58</v>
      </c>
      <c r="C24" s="46"/>
      <c r="D24" s="46"/>
      <c r="E24" s="45"/>
      <c r="F24" s="45"/>
      <c r="I24" s="34"/>
    </row>
    <row r="25" spans="1:9" s="10" customFormat="1" ht="15">
      <c r="A25" s="61" t="s">
        <v>81</v>
      </c>
      <c r="B25" s="62" t="s">
        <v>15</v>
      </c>
      <c r="C25" s="46"/>
      <c r="D25" s="46"/>
      <c r="E25" s="45"/>
      <c r="F25" s="45"/>
      <c r="I25" s="34"/>
    </row>
    <row r="26" spans="1:9" s="10" customFormat="1" ht="15">
      <c r="A26" s="60" t="s">
        <v>111</v>
      </c>
      <c r="B26" s="71"/>
      <c r="C26" s="46"/>
      <c r="D26" s="46"/>
      <c r="E26" s="45"/>
      <c r="F26" s="45">
        <v>3.24</v>
      </c>
      <c r="I26" s="34"/>
    </row>
    <row r="27" spans="1:9" s="10" customFormat="1" ht="15">
      <c r="A27" s="97" t="s">
        <v>68</v>
      </c>
      <c r="B27" s="71" t="s">
        <v>58</v>
      </c>
      <c r="C27" s="46"/>
      <c r="D27" s="46"/>
      <c r="E27" s="45"/>
      <c r="F27" s="41">
        <v>0.12</v>
      </c>
      <c r="I27" s="34"/>
    </row>
    <row r="28" spans="1:9" s="10" customFormat="1" ht="15">
      <c r="A28" s="60" t="s">
        <v>111</v>
      </c>
      <c r="B28" s="71"/>
      <c r="C28" s="46"/>
      <c r="D28" s="46"/>
      <c r="E28" s="45"/>
      <c r="F28" s="45">
        <f>F27</f>
        <v>0.12</v>
      </c>
      <c r="I28" s="34"/>
    </row>
    <row r="29" spans="1:9" s="10" customFormat="1" ht="30">
      <c r="A29" s="60" t="s">
        <v>8</v>
      </c>
      <c r="B29" s="63" t="s">
        <v>9</v>
      </c>
      <c r="C29" s="46" t="s">
        <v>132</v>
      </c>
      <c r="D29" s="46">
        <f>E29*G29</f>
        <v>80355.24</v>
      </c>
      <c r="E29" s="45">
        <f>F29*12</f>
        <v>25.2</v>
      </c>
      <c r="F29" s="45">
        <v>2.1</v>
      </c>
      <c r="G29" s="10">
        <v>3188.7</v>
      </c>
      <c r="H29" s="10">
        <v>1.07</v>
      </c>
      <c r="I29" s="34">
        <v>1.51</v>
      </c>
    </row>
    <row r="30" spans="1:9" s="10" customFormat="1" ht="15">
      <c r="A30" s="61" t="s">
        <v>82</v>
      </c>
      <c r="B30" s="62" t="s">
        <v>9</v>
      </c>
      <c r="C30" s="46"/>
      <c r="D30" s="46"/>
      <c r="E30" s="45"/>
      <c r="F30" s="45"/>
      <c r="I30" s="34"/>
    </row>
    <row r="31" spans="1:9" s="10" customFormat="1" ht="15">
      <c r="A31" s="61" t="s">
        <v>112</v>
      </c>
      <c r="B31" s="62" t="s">
        <v>113</v>
      </c>
      <c r="C31" s="46"/>
      <c r="D31" s="46"/>
      <c r="E31" s="45"/>
      <c r="F31" s="45"/>
      <c r="I31" s="34"/>
    </row>
    <row r="32" spans="1:9" s="10" customFormat="1" ht="15">
      <c r="A32" s="61" t="s">
        <v>83</v>
      </c>
      <c r="B32" s="62" t="s">
        <v>84</v>
      </c>
      <c r="C32" s="46"/>
      <c r="D32" s="46"/>
      <c r="E32" s="45"/>
      <c r="F32" s="45"/>
      <c r="I32" s="34"/>
    </row>
    <row r="33" spans="1:9" s="10" customFormat="1" ht="15">
      <c r="A33" s="61" t="s">
        <v>53</v>
      </c>
      <c r="B33" s="62" t="s">
        <v>9</v>
      </c>
      <c r="C33" s="46"/>
      <c r="D33" s="46"/>
      <c r="E33" s="45"/>
      <c r="F33" s="45"/>
      <c r="I33" s="34"/>
    </row>
    <row r="34" spans="1:9" s="10" customFormat="1" ht="25.5">
      <c r="A34" s="61" t="s">
        <v>54</v>
      </c>
      <c r="B34" s="62" t="s">
        <v>10</v>
      </c>
      <c r="C34" s="46"/>
      <c r="D34" s="46"/>
      <c r="E34" s="45"/>
      <c r="F34" s="45"/>
      <c r="I34" s="34"/>
    </row>
    <row r="35" spans="1:9" s="10" customFormat="1" ht="15">
      <c r="A35" s="61" t="s">
        <v>60</v>
      </c>
      <c r="B35" s="62" t="s">
        <v>9</v>
      </c>
      <c r="C35" s="46"/>
      <c r="D35" s="46"/>
      <c r="E35" s="45"/>
      <c r="F35" s="45"/>
      <c r="I35" s="34"/>
    </row>
    <row r="36" spans="1:9" s="10" customFormat="1" ht="15">
      <c r="A36" s="61" t="s">
        <v>61</v>
      </c>
      <c r="B36" s="62" t="s">
        <v>9</v>
      </c>
      <c r="C36" s="46"/>
      <c r="D36" s="46"/>
      <c r="E36" s="45"/>
      <c r="F36" s="45"/>
      <c r="I36" s="34"/>
    </row>
    <row r="37" spans="1:9" s="10" customFormat="1" ht="25.5">
      <c r="A37" s="61" t="s">
        <v>62</v>
      </c>
      <c r="B37" s="62" t="s">
        <v>55</v>
      </c>
      <c r="C37" s="46"/>
      <c r="D37" s="46"/>
      <c r="E37" s="45"/>
      <c r="F37" s="45"/>
      <c r="I37" s="34"/>
    </row>
    <row r="38" spans="1:9" s="10" customFormat="1" ht="25.5">
      <c r="A38" s="61" t="s">
        <v>85</v>
      </c>
      <c r="B38" s="62" t="s">
        <v>10</v>
      </c>
      <c r="C38" s="46"/>
      <c r="D38" s="46"/>
      <c r="E38" s="45"/>
      <c r="F38" s="45"/>
      <c r="I38" s="34"/>
    </row>
    <row r="39" spans="1:9" s="10" customFormat="1" ht="25.5">
      <c r="A39" s="61" t="s">
        <v>86</v>
      </c>
      <c r="B39" s="62" t="s">
        <v>9</v>
      </c>
      <c r="C39" s="46"/>
      <c r="D39" s="46"/>
      <c r="E39" s="45"/>
      <c r="F39" s="45"/>
      <c r="I39" s="34"/>
    </row>
    <row r="40" spans="1:9" s="14" customFormat="1" ht="18" customHeight="1">
      <c r="A40" s="47" t="s">
        <v>11</v>
      </c>
      <c r="B40" s="44" t="s">
        <v>12</v>
      </c>
      <c r="C40" s="46" t="s">
        <v>131</v>
      </c>
      <c r="D40" s="46">
        <f>E40*G40</f>
        <v>31759.45</v>
      </c>
      <c r="E40" s="45">
        <f>F40*12</f>
        <v>9.96</v>
      </c>
      <c r="F40" s="45">
        <v>0.83</v>
      </c>
      <c r="G40" s="10">
        <v>3188.7</v>
      </c>
      <c r="H40" s="10">
        <v>1.07</v>
      </c>
      <c r="I40" s="34">
        <v>0.6</v>
      </c>
    </row>
    <row r="41" spans="1:9" s="10" customFormat="1" ht="15">
      <c r="A41" s="47" t="s">
        <v>13</v>
      </c>
      <c r="B41" s="44" t="s">
        <v>14</v>
      </c>
      <c r="C41" s="46" t="s">
        <v>131</v>
      </c>
      <c r="D41" s="46">
        <f>E41*G41</f>
        <v>103313.88</v>
      </c>
      <c r="E41" s="45">
        <f>F41*12</f>
        <v>32.4</v>
      </c>
      <c r="F41" s="45">
        <v>2.7</v>
      </c>
      <c r="G41" s="10">
        <v>3188.7</v>
      </c>
      <c r="H41" s="10">
        <v>1.07</v>
      </c>
      <c r="I41" s="34">
        <v>1.94</v>
      </c>
    </row>
    <row r="42" spans="1:9" s="10" customFormat="1" ht="15">
      <c r="A42" s="47" t="s">
        <v>114</v>
      </c>
      <c r="B42" s="44" t="s">
        <v>9</v>
      </c>
      <c r="C42" s="46" t="s">
        <v>145</v>
      </c>
      <c r="D42" s="46">
        <v>161295.08</v>
      </c>
      <c r="E42" s="45">
        <f>D42/G42</f>
        <v>50.58</v>
      </c>
      <c r="F42" s="45">
        <f>E42/12</f>
        <v>4.22</v>
      </c>
      <c r="G42" s="10">
        <v>3188.7</v>
      </c>
      <c r="I42" s="34"/>
    </row>
    <row r="43" spans="1:9" s="10" customFormat="1" ht="20.25" customHeight="1">
      <c r="A43" s="61" t="s">
        <v>87</v>
      </c>
      <c r="B43" s="62" t="s">
        <v>20</v>
      </c>
      <c r="C43" s="46"/>
      <c r="D43" s="46"/>
      <c r="E43" s="45"/>
      <c r="F43" s="45"/>
      <c r="I43" s="34"/>
    </row>
    <row r="44" spans="1:9" s="10" customFormat="1" ht="18" customHeight="1">
      <c r="A44" s="61" t="s">
        <v>88</v>
      </c>
      <c r="B44" s="62" t="s">
        <v>15</v>
      </c>
      <c r="C44" s="46"/>
      <c r="D44" s="46"/>
      <c r="E44" s="45"/>
      <c r="F44" s="45"/>
      <c r="I44" s="34"/>
    </row>
    <row r="45" spans="1:9" s="10" customFormat="1" ht="15">
      <c r="A45" s="61" t="s">
        <v>89</v>
      </c>
      <c r="B45" s="62" t="s">
        <v>90</v>
      </c>
      <c r="C45" s="46"/>
      <c r="D45" s="46"/>
      <c r="E45" s="45"/>
      <c r="F45" s="45"/>
      <c r="I45" s="34"/>
    </row>
    <row r="46" spans="1:9" s="10" customFormat="1" ht="19.5" customHeight="1">
      <c r="A46" s="61" t="s">
        <v>91</v>
      </c>
      <c r="B46" s="62" t="s">
        <v>92</v>
      </c>
      <c r="C46" s="46"/>
      <c r="D46" s="46"/>
      <c r="E46" s="45"/>
      <c r="F46" s="45"/>
      <c r="I46" s="34"/>
    </row>
    <row r="47" spans="1:9" s="10" customFormat="1" ht="23.25" customHeight="1">
      <c r="A47" s="61" t="s">
        <v>93</v>
      </c>
      <c r="B47" s="62" t="s">
        <v>90</v>
      </c>
      <c r="C47" s="46"/>
      <c r="D47" s="46"/>
      <c r="E47" s="45"/>
      <c r="F47" s="45"/>
      <c r="I47" s="34"/>
    </row>
    <row r="48" spans="1:9" s="13" customFormat="1" ht="36" customHeight="1">
      <c r="A48" s="47" t="s">
        <v>94</v>
      </c>
      <c r="B48" s="44" t="s">
        <v>7</v>
      </c>
      <c r="C48" s="46" t="s">
        <v>134</v>
      </c>
      <c r="D48" s="46">
        <v>2246.78</v>
      </c>
      <c r="E48" s="45">
        <f>D48/G48</f>
        <v>0.7</v>
      </c>
      <c r="F48" s="45">
        <f>E48/12</f>
        <v>0.06</v>
      </c>
      <c r="G48" s="10">
        <v>3188.7</v>
      </c>
      <c r="H48" s="10">
        <v>1.07</v>
      </c>
      <c r="I48" s="34">
        <v>0.04</v>
      </c>
    </row>
    <row r="49" spans="1:9" s="13" customFormat="1" ht="48.75" customHeight="1">
      <c r="A49" s="47" t="s">
        <v>133</v>
      </c>
      <c r="B49" s="44" t="s">
        <v>7</v>
      </c>
      <c r="C49" s="46" t="s">
        <v>135</v>
      </c>
      <c r="D49" s="46">
        <v>18723.21</v>
      </c>
      <c r="E49" s="45">
        <f>D49/G49</f>
        <v>5.87</v>
      </c>
      <c r="F49" s="45">
        <f>E49/12</f>
        <v>0.49</v>
      </c>
      <c r="G49" s="10">
        <v>3188.7</v>
      </c>
      <c r="H49" s="10">
        <v>1.07</v>
      </c>
      <c r="I49" s="34">
        <v>0.09</v>
      </c>
    </row>
    <row r="50" spans="1:9" s="13" customFormat="1" ht="30">
      <c r="A50" s="47" t="s">
        <v>21</v>
      </c>
      <c r="B50" s="44"/>
      <c r="C50" s="46" t="s">
        <v>146</v>
      </c>
      <c r="D50" s="46">
        <f>E50*G50</f>
        <v>7652.88</v>
      </c>
      <c r="E50" s="45">
        <f>F50*12</f>
        <v>2.4</v>
      </c>
      <c r="F50" s="45">
        <v>0.2</v>
      </c>
      <c r="G50" s="10">
        <v>3188.7</v>
      </c>
      <c r="H50" s="10">
        <v>1.07</v>
      </c>
      <c r="I50" s="34">
        <v>0.14</v>
      </c>
    </row>
    <row r="51" spans="1:9" s="13" customFormat="1" ht="25.5">
      <c r="A51" s="98" t="s">
        <v>115</v>
      </c>
      <c r="B51" s="79" t="s">
        <v>69</v>
      </c>
      <c r="C51" s="46"/>
      <c r="D51" s="46"/>
      <c r="E51" s="45"/>
      <c r="F51" s="45"/>
      <c r="G51" s="10"/>
      <c r="H51" s="10"/>
      <c r="I51" s="34"/>
    </row>
    <row r="52" spans="1:9" s="13" customFormat="1" ht="26.25" customHeight="1">
      <c r="A52" s="98" t="s">
        <v>95</v>
      </c>
      <c r="B52" s="79" t="s">
        <v>69</v>
      </c>
      <c r="C52" s="46"/>
      <c r="D52" s="46"/>
      <c r="E52" s="45"/>
      <c r="F52" s="45"/>
      <c r="G52" s="10"/>
      <c r="H52" s="10"/>
      <c r="I52" s="34"/>
    </row>
    <row r="53" spans="1:9" s="13" customFormat="1" ht="18.75" customHeight="1">
      <c r="A53" s="98" t="s">
        <v>96</v>
      </c>
      <c r="B53" s="79" t="s">
        <v>58</v>
      </c>
      <c r="C53" s="46"/>
      <c r="D53" s="46"/>
      <c r="E53" s="45"/>
      <c r="F53" s="45"/>
      <c r="G53" s="10"/>
      <c r="H53" s="10"/>
      <c r="I53" s="34"/>
    </row>
    <row r="54" spans="1:9" s="13" customFormat="1" ht="21" customHeight="1">
      <c r="A54" s="98" t="s">
        <v>97</v>
      </c>
      <c r="B54" s="79" t="s">
        <v>69</v>
      </c>
      <c r="C54" s="46"/>
      <c r="D54" s="46"/>
      <c r="E54" s="45"/>
      <c r="F54" s="45"/>
      <c r="G54" s="10"/>
      <c r="H54" s="10"/>
      <c r="I54" s="34"/>
    </row>
    <row r="55" spans="1:9" s="13" customFormat="1" ht="25.5">
      <c r="A55" s="98" t="s">
        <v>98</v>
      </c>
      <c r="B55" s="79" t="s">
        <v>69</v>
      </c>
      <c r="C55" s="46"/>
      <c r="D55" s="46"/>
      <c r="E55" s="45"/>
      <c r="F55" s="45"/>
      <c r="G55" s="10"/>
      <c r="H55" s="10"/>
      <c r="I55" s="34"/>
    </row>
    <row r="56" spans="1:9" s="13" customFormat="1" ht="15">
      <c r="A56" s="98" t="s">
        <v>99</v>
      </c>
      <c r="B56" s="79" t="s">
        <v>69</v>
      </c>
      <c r="C56" s="46"/>
      <c r="D56" s="46"/>
      <c r="E56" s="45"/>
      <c r="F56" s="45"/>
      <c r="G56" s="10"/>
      <c r="H56" s="10"/>
      <c r="I56" s="34"/>
    </row>
    <row r="57" spans="1:9" s="13" customFormat="1" ht="30.75" customHeight="1">
      <c r="A57" s="98" t="s">
        <v>100</v>
      </c>
      <c r="B57" s="79" t="s">
        <v>69</v>
      </c>
      <c r="C57" s="46"/>
      <c r="D57" s="46"/>
      <c r="E57" s="45"/>
      <c r="F57" s="45"/>
      <c r="G57" s="10"/>
      <c r="H57" s="10"/>
      <c r="I57" s="34"/>
    </row>
    <row r="58" spans="1:9" s="13" customFormat="1" ht="21.75" customHeight="1">
      <c r="A58" s="98" t="s">
        <v>101</v>
      </c>
      <c r="B58" s="79" t="s">
        <v>69</v>
      </c>
      <c r="C58" s="46"/>
      <c r="D58" s="46"/>
      <c r="E58" s="45"/>
      <c r="F58" s="45"/>
      <c r="G58" s="10"/>
      <c r="H58" s="10"/>
      <c r="I58" s="34"/>
    </row>
    <row r="59" spans="1:9" s="13" customFormat="1" ht="23.25" customHeight="1">
      <c r="A59" s="98" t="s">
        <v>102</v>
      </c>
      <c r="B59" s="79" t="s">
        <v>69</v>
      </c>
      <c r="C59" s="46"/>
      <c r="D59" s="46"/>
      <c r="E59" s="45"/>
      <c r="F59" s="45"/>
      <c r="G59" s="10"/>
      <c r="H59" s="10"/>
      <c r="I59" s="34"/>
    </row>
    <row r="60" spans="1:9" s="10" customFormat="1" ht="15">
      <c r="A60" s="47" t="s">
        <v>23</v>
      </c>
      <c r="B60" s="44" t="s">
        <v>24</v>
      </c>
      <c r="C60" s="46" t="s">
        <v>147</v>
      </c>
      <c r="D60" s="46">
        <f>E60*G60</f>
        <v>2678.51</v>
      </c>
      <c r="E60" s="45">
        <f>F60*12</f>
        <v>0.84</v>
      </c>
      <c r="F60" s="45">
        <v>0.07</v>
      </c>
      <c r="G60" s="10">
        <v>3188.7</v>
      </c>
      <c r="H60" s="10">
        <v>1.07</v>
      </c>
      <c r="I60" s="34">
        <v>0.03</v>
      </c>
    </row>
    <row r="61" spans="1:9" s="10" customFormat="1" ht="15">
      <c r="A61" s="47" t="s">
        <v>25</v>
      </c>
      <c r="B61" s="64" t="s">
        <v>26</v>
      </c>
      <c r="C61" s="49" t="s">
        <v>147</v>
      </c>
      <c r="D61" s="46">
        <v>1683.64</v>
      </c>
      <c r="E61" s="45">
        <f>D61/G61</f>
        <v>0.53</v>
      </c>
      <c r="F61" s="45">
        <f>E61/12</f>
        <v>0.04</v>
      </c>
      <c r="G61" s="10">
        <v>3188.7</v>
      </c>
      <c r="H61" s="10">
        <v>1.07</v>
      </c>
      <c r="I61" s="34">
        <v>0.02</v>
      </c>
    </row>
    <row r="62" spans="1:9" s="48" customFormat="1" ht="30">
      <c r="A62" s="47" t="s">
        <v>22</v>
      </c>
      <c r="B62" s="44"/>
      <c r="C62" s="49">
        <v>0</v>
      </c>
      <c r="D62" s="46">
        <v>0</v>
      </c>
      <c r="E62" s="45">
        <f>D62/G62</f>
        <v>0</v>
      </c>
      <c r="F62" s="45">
        <f>E62/12</f>
        <v>0</v>
      </c>
      <c r="G62" s="10">
        <v>3188.7</v>
      </c>
      <c r="H62" s="42">
        <v>1.07</v>
      </c>
      <c r="I62" s="43">
        <v>0.03</v>
      </c>
    </row>
    <row r="63" spans="1:10" s="14" customFormat="1" ht="23.25" customHeight="1">
      <c r="A63" s="47" t="s">
        <v>31</v>
      </c>
      <c r="B63" s="44"/>
      <c r="C63" s="45" t="s">
        <v>148</v>
      </c>
      <c r="D63" s="45">
        <f>D64+D65+D67+D68+D69+D70+D71+D72+D73+D74+D66+D75+D76</f>
        <v>31067.41</v>
      </c>
      <c r="E63" s="45">
        <f>D63/G63</f>
        <v>9.74</v>
      </c>
      <c r="F63" s="45">
        <f>E63/12</f>
        <v>0.81</v>
      </c>
      <c r="G63" s="10">
        <v>3188.7</v>
      </c>
      <c r="H63" s="10">
        <v>1.07</v>
      </c>
      <c r="I63" s="34">
        <v>0.48</v>
      </c>
      <c r="J63" s="14">
        <f>E63/12</f>
        <v>0.811666666666667</v>
      </c>
    </row>
    <row r="64" spans="1:10" s="13" customFormat="1" ht="15">
      <c r="A64" s="65" t="s">
        <v>38</v>
      </c>
      <c r="B64" s="66" t="s">
        <v>15</v>
      </c>
      <c r="C64" s="52"/>
      <c r="D64" s="52">
        <v>238.84</v>
      </c>
      <c r="E64" s="51"/>
      <c r="F64" s="51"/>
      <c r="G64" s="10"/>
      <c r="H64" s="10">
        <v>1.07</v>
      </c>
      <c r="I64" s="34">
        <v>0.01</v>
      </c>
      <c r="J64" s="14">
        <f aca="true" t="shared" si="0" ref="J64:J105">E64/12</f>
        <v>0</v>
      </c>
    </row>
    <row r="65" spans="1:10" s="13" customFormat="1" ht="15">
      <c r="A65" s="65" t="s">
        <v>16</v>
      </c>
      <c r="B65" s="66" t="s">
        <v>20</v>
      </c>
      <c r="C65" s="52"/>
      <c r="D65" s="52">
        <v>505.42</v>
      </c>
      <c r="E65" s="51"/>
      <c r="F65" s="51"/>
      <c r="G65" s="10"/>
      <c r="H65" s="10">
        <v>1.07</v>
      </c>
      <c r="I65" s="34">
        <v>0.01</v>
      </c>
      <c r="J65" s="14">
        <f t="shared" si="0"/>
        <v>0</v>
      </c>
    </row>
    <row r="66" spans="1:10" s="13" customFormat="1" ht="15">
      <c r="A66" s="67" t="s">
        <v>70</v>
      </c>
      <c r="B66" s="68" t="s">
        <v>15</v>
      </c>
      <c r="C66" s="69"/>
      <c r="D66" s="69">
        <v>900.62</v>
      </c>
      <c r="E66" s="51"/>
      <c r="F66" s="51"/>
      <c r="G66" s="10"/>
      <c r="H66" s="10"/>
      <c r="I66" s="34"/>
      <c r="J66" s="14">
        <f t="shared" si="0"/>
        <v>0</v>
      </c>
    </row>
    <row r="67" spans="1:10" s="13" customFormat="1" ht="30" customHeight="1">
      <c r="A67" s="98" t="s">
        <v>127</v>
      </c>
      <c r="B67" s="79" t="s">
        <v>49</v>
      </c>
      <c r="C67" s="54"/>
      <c r="D67" s="54">
        <v>11679.01</v>
      </c>
      <c r="E67" s="51"/>
      <c r="F67" s="51"/>
      <c r="G67" s="10"/>
      <c r="H67" s="10">
        <v>1.07</v>
      </c>
      <c r="I67" s="34">
        <v>0.06</v>
      </c>
      <c r="J67" s="14">
        <f t="shared" si="0"/>
        <v>0</v>
      </c>
    </row>
    <row r="68" spans="1:10" s="13" customFormat="1" ht="15">
      <c r="A68" s="65" t="s">
        <v>44</v>
      </c>
      <c r="B68" s="66" t="s">
        <v>15</v>
      </c>
      <c r="C68" s="52"/>
      <c r="D68" s="52">
        <v>963.17</v>
      </c>
      <c r="E68" s="51"/>
      <c r="F68" s="51"/>
      <c r="G68" s="10"/>
      <c r="H68" s="10">
        <v>1.07</v>
      </c>
      <c r="I68" s="34">
        <v>0.02</v>
      </c>
      <c r="J68" s="14">
        <f t="shared" si="0"/>
        <v>0</v>
      </c>
    </row>
    <row r="69" spans="1:10" s="13" customFormat="1" ht="15">
      <c r="A69" s="65" t="s">
        <v>17</v>
      </c>
      <c r="B69" s="66" t="s">
        <v>15</v>
      </c>
      <c r="C69" s="52"/>
      <c r="D69" s="52">
        <v>4294.09</v>
      </c>
      <c r="E69" s="51"/>
      <c r="F69" s="51"/>
      <c r="G69" s="10"/>
      <c r="H69" s="10">
        <v>1.07</v>
      </c>
      <c r="I69" s="34">
        <v>0.09</v>
      </c>
      <c r="J69" s="14">
        <f t="shared" si="0"/>
        <v>0</v>
      </c>
    </row>
    <row r="70" spans="1:10" s="13" customFormat="1" ht="15">
      <c r="A70" s="65" t="s">
        <v>18</v>
      </c>
      <c r="B70" s="66" t="s">
        <v>15</v>
      </c>
      <c r="C70" s="52"/>
      <c r="D70" s="52">
        <v>1010.85</v>
      </c>
      <c r="E70" s="51"/>
      <c r="F70" s="51"/>
      <c r="G70" s="10"/>
      <c r="H70" s="10">
        <v>1.07</v>
      </c>
      <c r="I70" s="34">
        <v>0.02</v>
      </c>
      <c r="J70" s="14">
        <f t="shared" si="0"/>
        <v>0</v>
      </c>
    </row>
    <row r="71" spans="1:10" s="13" customFormat="1" ht="15">
      <c r="A71" s="65" t="s">
        <v>42</v>
      </c>
      <c r="B71" s="66" t="s">
        <v>15</v>
      </c>
      <c r="C71" s="52"/>
      <c r="D71" s="52">
        <v>481.57</v>
      </c>
      <c r="E71" s="51"/>
      <c r="F71" s="51"/>
      <c r="G71" s="10"/>
      <c r="H71" s="10">
        <v>1.07</v>
      </c>
      <c r="I71" s="34">
        <v>0.01</v>
      </c>
      <c r="J71" s="14">
        <f t="shared" si="0"/>
        <v>0</v>
      </c>
    </row>
    <row r="72" spans="1:10" s="13" customFormat="1" ht="15">
      <c r="A72" s="65" t="s">
        <v>43</v>
      </c>
      <c r="B72" s="66" t="s">
        <v>20</v>
      </c>
      <c r="C72" s="52"/>
      <c r="D72" s="52">
        <v>1926.35</v>
      </c>
      <c r="E72" s="51"/>
      <c r="F72" s="51"/>
      <c r="G72" s="10"/>
      <c r="H72" s="10">
        <v>1.07</v>
      </c>
      <c r="I72" s="34">
        <v>0.03</v>
      </c>
      <c r="J72" s="14">
        <f t="shared" si="0"/>
        <v>0</v>
      </c>
    </row>
    <row r="73" spans="1:10" s="13" customFormat="1" ht="25.5">
      <c r="A73" s="65" t="s">
        <v>19</v>
      </c>
      <c r="B73" s="66" t="s">
        <v>15</v>
      </c>
      <c r="C73" s="52"/>
      <c r="D73" s="52">
        <v>4012.26</v>
      </c>
      <c r="E73" s="51"/>
      <c r="F73" s="51"/>
      <c r="G73" s="10"/>
      <c r="H73" s="10">
        <v>1.07</v>
      </c>
      <c r="I73" s="34">
        <v>0.07</v>
      </c>
      <c r="J73" s="14">
        <f t="shared" si="0"/>
        <v>0</v>
      </c>
    </row>
    <row r="74" spans="1:10" s="13" customFormat="1" ht="15">
      <c r="A74" s="65" t="s">
        <v>66</v>
      </c>
      <c r="B74" s="66" t="s">
        <v>15</v>
      </c>
      <c r="C74" s="52"/>
      <c r="D74" s="52">
        <v>3391.27</v>
      </c>
      <c r="E74" s="51"/>
      <c r="F74" s="51"/>
      <c r="G74" s="10"/>
      <c r="H74" s="10">
        <v>1.07</v>
      </c>
      <c r="I74" s="34">
        <v>0.01</v>
      </c>
      <c r="J74" s="14">
        <f t="shared" si="0"/>
        <v>0</v>
      </c>
    </row>
    <row r="75" spans="1:10" s="13" customFormat="1" ht="25.5">
      <c r="A75" s="65" t="s">
        <v>116</v>
      </c>
      <c r="B75" s="72" t="s">
        <v>49</v>
      </c>
      <c r="C75" s="69"/>
      <c r="D75" s="52">
        <v>1663.96</v>
      </c>
      <c r="E75" s="51"/>
      <c r="F75" s="51"/>
      <c r="G75" s="10"/>
      <c r="H75" s="10">
        <v>1.07</v>
      </c>
      <c r="I75" s="34">
        <v>0.02</v>
      </c>
      <c r="J75" s="14">
        <f t="shared" si="0"/>
        <v>0</v>
      </c>
    </row>
    <row r="76" spans="1:10" s="13" customFormat="1" ht="15">
      <c r="A76" s="65" t="s">
        <v>117</v>
      </c>
      <c r="B76" s="79" t="s">
        <v>15</v>
      </c>
      <c r="C76" s="52"/>
      <c r="D76" s="52">
        <f>E76*G76</f>
        <v>0</v>
      </c>
      <c r="E76" s="51"/>
      <c r="F76" s="51"/>
      <c r="G76" s="10"/>
      <c r="H76" s="10">
        <v>1.07</v>
      </c>
      <c r="I76" s="34">
        <v>0.01</v>
      </c>
      <c r="J76" s="14">
        <f t="shared" si="0"/>
        <v>0</v>
      </c>
    </row>
    <row r="77" spans="1:10" s="14" customFormat="1" ht="30">
      <c r="A77" s="47" t="s">
        <v>34</v>
      </c>
      <c r="B77" s="44"/>
      <c r="C77" s="45" t="s">
        <v>149</v>
      </c>
      <c r="D77" s="45">
        <f>D78+D79+D80+D81</f>
        <v>1926.35</v>
      </c>
      <c r="E77" s="45">
        <f>D77/G77</f>
        <v>0.6</v>
      </c>
      <c r="F77" s="45">
        <f>E77/12</f>
        <v>0.05</v>
      </c>
      <c r="G77" s="10">
        <v>3188.7</v>
      </c>
      <c r="H77" s="10">
        <v>1.07</v>
      </c>
      <c r="I77" s="34">
        <v>0.16</v>
      </c>
      <c r="J77" s="14">
        <f t="shared" si="0"/>
        <v>0.05</v>
      </c>
    </row>
    <row r="78" spans="1:10" s="14" customFormat="1" ht="30" customHeight="1">
      <c r="A78" s="65" t="s">
        <v>46</v>
      </c>
      <c r="B78" s="66" t="s">
        <v>47</v>
      </c>
      <c r="C78" s="46"/>
      <c r="D78" s="99">
        <v>1926.35</v>
      </c>
      <c r="E78" s="45"/>
      <c r="F78" s="45"/>
      <c r="G78" s="10"/>
      <c r="H78" s="10"/>
      <c r="I78" s="34"/>
      <c r="J78" s="14">
        <f t="shared" si="0"/>
        <v>0</v>
      </c>
    </row>
    <row r="79" spans="1:10" s="13" customFormat="1" ht="28.5" customHeight="1">
      <c r="A79" s="65" t="s">
        <v>116</v>
      </c>
      <c r="B79" s="72" t="s">
        <v>48</v>
      </c>
      <c r="C79" s="52"/>
      <c r="D79" s="52">
        <f>E79*G79</f>
        <v>0</v>
      </c>
      <c r="E79" s="51"/>
      <c r="F79" s="51"/>
      <c r="G79" s="10">
        <v>3188.7</v>
      </c>
      <c r="H79" s="10">
        <v>1.07</v>
      </c>
      <c r="I79" s="34">
        <v>0</v>
      </c>
      <c r="J79" s="14">
        <f t="shared" si="0"/>
        <v>0</v>
      </c>
    </row>
    <row r="80" spans="1:10" s="13" customFormat="1" ht="18" customHeight="1">
      <c r="A80" s="98" t="s">
        <v>118</v>
      </c>
      <c r="B80" s="72" t="s">
        <v>49</v>
      </c>
      <c r="C80" s="52"/>
      <c r="D80" s="52">
        <f>E80*G80</f>
        <v>0</v>
      </c>
      <c r="E80" s="51"/>
      <c r="F80" s="51"/>
      <c r="G80" s="10">
        <v>3188.7</v>
      </c>
      <c r="H80" s="10">
        <v>1.07</v>
      </c>
      <c r="I80" s="34">
        <v>0</v>
      </c>
      <c r="J80" s="14">
        <f t="shared" si="0"/>
        <v>0</v>
      </c>
    </row>
    <row r="81" spans="1:10" s="13" customFormat="1" ht="21" customHeight="1">
      <c r="A81" s="65" t="s">
        <v>119</v>
      </c>
      <c r="B81" s="72" t="s">
        <v>15</v>
      </c>
      <c r="C81" s="52"/>
      <c r="D81" s="52">
        <f>E81*G81</f>
        <v>0</v>
      </c>
      <c r="E81" s="51"/>
      <c r="F81" s="51"/>
      <c r="G81" s="10">
        <v>3188.7</v>
      </c>
      <c r="H81" s="10">
        <v>1.07</v>
      </c>
      <c r="I81" s="34">
        <v>0</v>
      </c>
      <c r="J81" s="14">
        <f t="shared" si="0"/>
        <v>0</v>
      </c>
    </row>
    <row r="82" spans="1:10" s="13" customFormat="1" ht="30">
      <c r="A82" s="47" t="s">
        <v>35</v>
      </c>
      <c r="B82" s="66"/>
      <c r="C82" s="101" t="s">
        <v>150</v>
      </c>
      <c r="D82" s="45">
        <v>0</v>
      </c>
      <c r="E82" s="45">
        <f>D82/G82</f>
        <v>0</v>
      </c>
      <c r="F82" s="45">
        <f>E82/12</f>
        <v>0</v>
      </c>
      <c r="G82" s="10">
        <v>3188.7</v>
      </c>
      <c r="H82" s="10">
        <v>1.07</v>
      </c>
      <c r="I82" s="34">
        <v>0.07</v>
      </c>
      <c r="J82" s="14">
        <f t="shared" si="0"/>
        <v>0</v>
      </c>
    </row>
    <row r="83" spans="1:10" s="13" customFormat="1" ht="15">
      <c r="A83" s="65" t="s">
        <v>120</v>
      </c>
      <c r="B83" s="66" t="s">
        <v>15</v>
      </c>
      <c r="C83" s="53"/>
      <c r="D83" s="41">
        <v>0</v>
      </c>
      <c r="E83" s="45"/>
      <c r="F83" s="45"/>
      <c r="G83" s="10"/>
      <c r="H83" s="10"/>
      <c r="I83" s="34"/>
      <c r="J83" s="14">
        <f t="shared" si="0"/>
        <v>0</v>
      </c>
    </row>
    <row r="84" spans="1:10" s="13" customFormat="1" ht="15">
      <c r="A84" s="98" t="s">
        <v>121</v>
      </c>
      <c r="B84" s="72" t="s">
        <v>49</v>
      </c>
      <c r="C84" s="53"/>
      <c r="D84" s="41">
        <v>0</v>
      </c>
      <c r="E84" s="45"/>
      <c r="F84" s="45"/>
      <c r="G84" s="10"/>
      <c r="H84" s="10"/>
      <c r="I84" s="34"/>
      <c r="J84" s="14">
        <f t="shared" si="0"/>
        <v>0</v>
      </c>
    </row>
    <row r="85" spans="1:10" s="13" customFormat="1" ht="15">
      <c r="A85" s="65" t="s">
        <v>122</v>
      </c>
      <c r="B85" s="72" t="s">
        <v>48</v>
      </c>
      <c r="C85" s="53"/>
      <c r="D85" s="41">
        <v>0</v>
      </c>
      <c r="E85" s="45"/>
      <c r="F85" s="45"/>
      <c r="G85" s="10"/>
      <c r="H85" s="10"/>
      <c r="I85" s="34"/>
      <c r="J85" s="14">
        <f t="shared" si="0"/>
        <v>0</v>
      </c>
    </row>
    <row r="86" spans="1:10" s="13" customFormat="1" ht="25.5">
      <c r="A86" s="65" t="s">
        <v>123</v>
      </c>
      <c r="B86" s="72" t="s">
        <v>49</v>
      </c>
      <c r="C86" s="53"/>
      <c r="D86" s="41">
        <v>0</v>
      </c>
      <c r="E86" s="45"/>
      <c r="F86" s="45"/>
      <c r="G86" s="10"/>
      <c r="H86" s="10"/>
      <c r="I86" s="34"/>
      <c r="J86" s="14">
        <f t="shared" si="0"/>
        <v>0</v>
      </c>
    </row>
    <row r="87" spans="1:10" s="13" customFormat="1" ht="15">
      <c r="A87" s="47" t="s">
        <v>36</v>
      </c>
      <c r="B87" s="66"/>
      <c r="C87" s="101" t="s">
        <v>151</v>
      </c>
      <c r="D87" s="45">
        <f>D88+D89+D90+D91+D92+D93</f>
        <v>11544.93</v>
      </c>
      <c r="E87" s="45">
        <f>D87/G87</f>
        <v>3.62</v>
      </c>
      <c r="F87" s="45">
        <f>E87/12</f>
        <v>0.3</v>
      </c>
      <c r="G87" s="10">
        <v>3188.7</v>
      </c>
      <c r="H87" s="10">
        <v>1.07</v>
      </c>
      <c r="I87" s="34">
        <v>0.21</v>
      </c>
      <c r="J87" s="14">
        <f t="shared" si="0"/>
        <v>0.301666666666667</v>
      </c>
    </row>
    <row r="88" spans="1:10" s="13" customFormat="1" ht="15">
      <c r="A88" s="65" t="s">
        <v>32</v>
      </c>
      <c r="B88" s="66" t="s">
        <v>7</v>
      </c>
      <c r="C88" s="52"/>
      <c r="D88" s="52">
        <v>1342.44</v>
      </c>
      <c r="E88" s="51"/>
      <c r="F88" s="51"/>
      <c r="G88" s="10">
        <v>3188.7</v>
      </c>
      <c r="H88" s="10">
        <v>1.07</v>
      </c>
      <c r="I88" s="34">
        <v>0.02</v>
      </c>
      <c r="J88" s="14">
        <f t="shared" si="0"/>
        <v>0</v>
      </c>
    </row>
    <row r="89" spans="1:10" s="13" customFormat="1" ht="43.5" customHeight="1">
      <c r="A89" s="65" t="s">
        <v>103</v>
      </c>
      <c r="B89" s="66" t="s">
        <v>15</v>
      </c>
      <c r="C89" s="52"/>
      <c r="D89" s="52">
        <v>5817.02</v>
      </c>
      <c r="E89" s="51"/>
      <c r="F89" s="51"/>
      <c r="G89" s="10">
        <v>3188.7</v>
      </c>
      <c r="H89" s="10">
        <v>1.07</v>
      </c>
      <c r="I89" s="34">
        <v>0.11</v>
      </c>
      <c r="J89" s="14">
        <f t="shared" si="0"/>
        <v>0</v>
      </c>
    </row>
    <row r="90" spans="1:10" s="13" customFormat="1" ht="42" customHeight="1">
      <c r="A90" s="65" t="s">
        <v>104</v>
      </c>
      <c r="B90" s="66" t="s">
        <v>15</v>
      </c>
      <c r="C90" s="52"/>
      <c r="D90" s="52">
        <v>1006.81</v>
      </c>
      <c r="E90" s="51"/>
      <c r="F90" s="51"/>
      <c r="G90" s="10">
        <v>3188.7</v>
      </c>
      <c r="H90" s="10">
        <v>1.07</v>
      </c>
      <c r="I90" s="34">
        <v>0.02</v>
      </c>
      <c r="J90" s="14">
        <f t="shared" si="0"/>
        <v>0</v>
      </c>
    </row>
    <row r="91" spans="1:10" s="13" customFormat="1" ht="25.5">
      <c r="A91" s="65" t="s">
        <v>51</v>
      </c>
      <c r="B91" s="66" t="s">
        <v>10</v>
      </c>
      <c r="C91" s="52"/>
      <c r="D91" s="52">
        <v>3378.66</v>
      </c>
      <c r="E91" s="51"/>
      <c r="F91" s="51"/>
      <c r="G91" s="10">
        <v>3188.7</v>
      </c>
      <c r="H91" s="10">
        <v>1.07</v>
      </c>
      <c r="I91" s="34">
        <v>0.06</v>
      </c>
      <c r="J91" s="14">
        <f t="shared" si="0"/>
        <v>0</v>
      </c>
    </row>
    <row r="92" spans="1:10" s="13" customFormat="1" ht="18" customHeight="1">
      <c r="A92" s="65" t="s">
        <v>39</v>
      </c>
      <c r="B92" s="72" t="s">
        <v>105</v>
      </c>
      <c r="C92" s="69"/>
      <c r="D92" s="69">
        <v>0</v>
      </c>
      <c r="E92" s="53"/>
      <c r="F92" s="53"/>
      <c r="G92" s="10">
        <v>3188.7</v>
      </c>
      <c r="H92" s="10"/>
      <c r="I92" s="34"/>
      <c r="J92" s="14">
        <f t="shared" si="0"/>
        <v>0</v>
      </c>
    </row>
    <row r="93" spans="1:10" s="13" customFormat="1" ht="54" customHeight="1">
      <c r="A93" s="65" t="s">
        <v>106</v>
      </c>
      <c r="B93" s="72" t="s">
        <v>69</v>
      </c>
      <c r="C93" s="69"/>
      <c r="D93" s="69">
        <v>0</v>
      </c>
      <c r="E93" s="53"/>
      <c r="F93" s="53"/>
      <c r="G93" s="10">
        <v>3188.7</v>
      </c>
      <c r="H93" s="10"/>
      <c r="I93" s="34"/>
      <c r="J93" s="14">
        <f t="shared" si="0"/>
        <v>0</v>
      </c>
    </row>
    <row r="94" spans="1:10" s="13" customFormat="1" ht="15">
      <c r="A94" s="47" t="s">
        <v>37</v>
      </c>
      <c r="B94" s="66"/>
      <c r="C94" s="101" t="s">
        <v>152</v>
      </c>
      <c r="D94" s="45">
        <f>D95</f>
        <v>1208.01</v>
      </c>
      <c r="E94" s="45">
        <f>D94/G94</f>
        <v>0.38</v>
      </c>
      <c r="F94" s="45">
        <f>E94/12</f>
        <v>0.03</v>
      </c>
      <c r="G94" s="10">
        <v>3188.7</v>
      </c>
      <c r="H94" s="10">
        <v>1.07</v>
      </c>
      <c r="I94" s="34">
        <v>0.1</v>
      </c>
      <c r="J94" s="14">
        <f t="shared" si="0"/>
        <v>0.0316666666666667</v>
      </c>
    </row>
    <row r="95" spans="1:10" s="13" customFormat="1" ht="15">
      <c r="A95" s="65" t="s">
        <v>33</v>
      </c>
      <c r="B95" s="66" t="s">
        <v>15</v>
      </c>
      <c r="C95" s="52"/>
      <c r="D95" s="52">
        <v>1208.01</v>
      </c>
      <c r="E95" s="51"/>
      <c r="F95" s="51"/>
      <c r="G95" s="10">
        <v>3188.7</v>
      </c>
      <c r="H95" s="10">
        <v>1.07</v>
      </c>
      <c r="I95" s="34">
        <v>0.02</v>
      </c>
      <c r="J95" s="14">
        <f t="shared" si="0"/>
        <v>0</v>
      </c>
    </row>
    <row r="96" spans="1:10" s="10" customFormat="1" ht="15">
      <c r="A96" s="47" t="s">
        <v>41</v>
      </c>
      <c r="B96" s="44"/>
      <c r="C96" s="45" t="s">
        <v>153</v>
      </c>
      <c r="D96" s="45">
        <f>D97+D98</f>
        <v>16865.49</v>
      </c>
      <c r="E96" s="45">
        <f>D96/G96</f>
        <v>5.29</v>
      </c>
      <c r="F96" s="45">
        <f>E96/12</f>
        <v>0.44</v>
      </c>
      <c r="G96" s="10">
        <v>3188.7</v>
      </c>
      <c r="H96" s="10">
        <v>1.07</v>
      </c>
      <c r="I96" s="34">
        <v>0.03</v>
      </c>
      <c r="J96" s="14">
        <f t="shared" si="0"/>
        <v>0.440833333333333</v>
      </c>
    </row>
    <row r="97" spans="1:10" s="13" customFormat="1" ht="45" customHeight="1">
      <c r="A97" s="98" t="s">
        <v>107</v>
      </c>
      <c r="B97" s="72" t="s">
        <v>20</v>
      </c>
      <c r="C97" s="52"/>
      <c r="D97" s="52">
        <v>9742.66</v>
      </c>
      <c r="E97" s="51"/>
      <c r="F97" s="51"/>
      <c r="G97" s="10">
        <v>3188.7</v>
      </c>
      <c r="H97" s="10">
        <v>1.07</v>
      </c>
      <c r="I97" s="34">
        <v>0.03</v>
      </c>
      <c r="J97" s="14">
        <f t="shared" si="0"/>
        <v>0</v>
      </c>
    </row>
    <row r="98" spans="1:10" s="13" customFormat="1" ht="27.75" customHeight="1">
      <c r="A98" s="98" t="s">
        <v>144</v>
      </c>
      <c r="B98" s="72" t="s">
        <v>69</v>
      </c>
      <c r="C98" s="52"/>
      <c r="D98" s="52">
        <v>7122.83</v>
      </c>
      <c r="E98" s="51"/>
      <c r="F98" s="51"/>
      <c r="G98" s="10">
        <v>3188.7</v>
      </c>
      <c r="H98" s="10">
        <v>1.07</v>
      </c>
      <c r="I98" s="34">
        <v>0.03</v>
      </c>
      <c r="J98" s="14">
        <f t="shared" si="0"/>
        <v>0</v>
      </c>
    </row>
    <row r="99" spans="1:10" s="10" customFormat="1" ht="15">
      <c r="A99" s="47" t="s">
        <v>40</v>
      </c>
      <c r="B99" s="44"/>
      <c r="C99" s="45" t="s">
        <v>154</v>
      </c>
      <c r="D99" s="45">
        <f>D100+D101</f>
        <v>25299.11</v>
      </c>
      <c r="E99" s="45">
        <f>D99/G99</f>
        <v>7.93</v>
      </c>
      <c r="F99" s="45">
        <f>E99/12</f>
        <v>0.66</v>
      </c>
      <c r="G99" s="10">
        <v>3188.7</v>
      </c>
      <c r="H99" s="10">
        <v>1.07</v>
      </c>
      <c r="I99" s="34">
        <v>0.03</v>
      </c>
      <c r="J99" s="14">
        <f t="shared" si="0"/>
        <v>0.660833333333333</v>
      </c>
    </row>
    <row r="100" spans="1:10" s="13" customFormat="1" ht="15">
      <c r="A100" s="65" t="s">
        <v>50</v>
      </c>
      <c r="B100" s="66" t="s">
        <v>45</v>
      </c>
      <c r="C100" s="52"/>
      <c r="D100" s="52">
        <v>19086.97</v>
      </c>
      <c r="E100" s="51"/>
      <c r="F100" s="51"/>
      <c r="G100" s="10">
        <v>3188.7</v>
      </c>
      <c r="H100" s="10">
        <v>1.07</v>
      </c>
      <c r="I100" s="34">
        <v>0.03</v>
      </c>
      <c r="J100" s="14">
        <f t="shared" si="0"/>
        <v>0</v>
      </c>
    </row>
    <row r="101" spans="1:10" s="13" customFormat="1" ht="15">
      <c r="A101" s="65" t="s">
        <v>56</v>
      </c>
      <c r="B101" s="66" t="s">
        <v>45</v>
      </c>
      <c r="C101" s="52"/>
      <c r="D101" s="52">
        <v>6212.14</v>
      </c>
      <c r="E101" s="51"/>
      <c r="F101" s="51"/>
      <c r="G101" s="10">
        <v>3188.7</v>
      </c>
      <c r="H101" s="10">
        <v>1.07</v>
      </c>
      <c r="I101" s="34">
        <v>0.03</v>
      </c>
      <c r="J101" s="14">
        <f t="shared" si="0"/>
        <v>0</v>
      </c>
    </row>
    <row r="102" spans="1:10" s="13" customFormat="1" ht="25.5" customHeight="1" thickBot="1">
      <c r="A102" s="84" t="s">
        <v>73</v>
      </c>
      <c r="B102" s="85" t="s">
        <v>74</v>
      </c>
      <c r="C102" s="83"/>
      <c r="D102" s="83">
        <v>0</v>
      </c>
      <c r="E102" s="82">
        <f>D102/G102</f>
        <v>0</v>
      </c>
      <c r="F102" s="50">
        <v>0</v>
      </c>
      <c r="G102" s="10">
        <v>3188.7</v>
      </c>
      <c r="H102" s="10"/>
      <c r="I102" s="34"/>
      <c r="J102" s="14">
        <f t="shared" si="0"/>
        <v>0</v>
      </c>
    </row>
    <row r="103" spans="1:10" s="10" customFormat="1" ht="122.25" customHeight="1" thickBot="1">
      <c r="A103" s="100" t="s">
        <v>143</v>
      </c>
      <c r="B103" s="74" t="s">
        <v>10</v>
      </c>
      <c r="C103" s="49"/>
      <c r="D103" s="59">
        <v>50000</v>
      </c>
      <c r="E103" s="59">
        <f>D103/G103</f>
        <v>15.68</v>
      </c>
      <c r="F103" s="50">
        <f>E103/12</f>
        <v>1.31</v>
      </c>
      <c r="G103" s="10">
        <v>3188.7</v>
      </c>
      <c r="H103" s="10">
        <v>1.07</v>
      </c>
      <c r="I103" s="34">
        <v>0.3</v>
      </c>
      <c r="J103" s="14">
        <f t="shared" si="0"/>
        <v>1.30666666666667</v>
      </c>
    </row>
    <row r="104" spans="1:10" s="10" customFormat="1" ht="30.75" thickBot="1">
      <c r="A104" s="73" t="s">
        <v>72</v>
      </c>
      <c r="B104" s="74" t="s">
        <v>138</v>
      </c>
      <c r="C104" s="49"/>
      <c r="D104" s="49">
        <v>26356.32</v>
      </c>
      <c r="E104" s="87">
        <f>D104/G104</f>
        <v>8.27</v>
      </c>
      <c r="F104" s="49">
        <f>E104/12</f>
        <v>0.69</v>
      </c>
      <c r="G104" s="10">
        <v>3188.7</v>
      </c>
      <c r="I104" s="34"/>
      <c r="J104" s="14">
        <f t="shared" si="0"/>
        <v>0.689166666666667</v>
      </c>
    </row>
    <row r="105" spans="1:10" s="10" customFormat="1" ht="19.5" thickBot="1">
      <c r="A105" s="73" t="s">
        <v>67</v>
      </c>
      <c r="B105" s="55" t="s">
        <v>9</v>
      </c>
      <c r="C105" s="49"/>
      <c r="D105" s="49">
        <f>E105*G105</f>
        <v>72702.36</v>
      </c>
      <c r="E105" s="49">
        <f>12*F105</f>
        <v>22.8</v>
      </c>
      <c r="F105" s="49">
        <v>1.9</v>
      </c>
      <c r="G105" s="10">
        <v>3188.7</v>
      </c>
      <c r="I105" s="34"/>
      <c r="J105" s="14">
        <f t="shared" si="0"/>
        <v>1.9</v>
      </c>
    </row>
    <row r="106" spans="1:9" s="10" customFormat="1" ht="19.5" thickBot="1">
      <c r="A106" s="75" t="s">
        <v>29</v>
      </c>
      <c r="B106" s="74"/>
      <c r="C106" s="49"/>
      <c r="D106" s="88">
        <f>D105+D104+D103+D102+D99+D96+D94+D87+D82+D77+D63+D62+D61+D60+D50+D49+D48+D42+D41+D40+D29+D16</f>
        <v>775247.03</v>
      </c>
      <c r="E106" s="88">
        <f>E105+E104+E103+E102+E99+E96+E94+E87+E82+E77+E63+E62+E61+E60+E50+E49+E48+E42+E41+E40+E29+E16</f>
        <v>243.11</v>
      </c>
      <c r="F106" s="88">
        <f>F105+F104+F103+F102+F99+F96+F94+F87+F82+F77+F63+F62+F61+F60+F50+F49+F48+F42+F41+F40+F29+F16</f>
        <v>20.26</v>
      </c>
      <c r="G106" s="10">
        <v>3188.7</v>
      </c>
      <c r="I106" s="34"/>
    </row>
    <row r="107" spans="1:9" s="18" customFormat="1" ht="15">
      <c r="A107" s="76"/>
      <c r="B107" s="56"/>
      <c r="C107" s="56"/>
      <c r="D107" s="56"/>
      <c r="E107" s="56"/>
      <c r="F107" s="56"/>
      <c r="G107" s="10">
        <v>3188.7</v>
      </c>
      <c r="I107" s="37"/>
    </row>
    <row r="108" spans="1:9" s="15" customFormat="1" ht="19.5" thickBot="1">
      <c r="A108" s="77"/>
      <c r="B108" s="78"/>
      <c r="C108" s="57"/>
      <c r="D108" s="57"/>
      <c r="E108" s="57"/>
      <c r="F108" s="57"/>
      <c r="G108" s="10">
        <v>3188.7</v>
      </c>
      <c r="I108" s="38"/>
    </row>
    <row r="109" spans="1:9" s="10" customFormat="1" ht="18.75">
      <c r="A109" s="89" t="s">
        <v>64</v>
      </c>
      <c r="B109" s="90"/>
      <c r="C109" s="59"/>
      <c r="D109" s="59">
        <f>D113+D110+D111+D112+D114+D115+D116+D117</f>
        <v>781514.2</v>
      </c>
      <c r="E109" s="59">
        <f>E113+E110+E111+E112+E114+E115+E116+E117</f>
        <v>245.09</v>
      </c>
      <c r="F109" s="59">
        <f>F113+F110+F111+F112+F114+F115+F116+F117</f>
        <v>20.42</v>
      </c>
      <c r="G109" s="10">
        <v>3188.7</v>
      </c>
      <c r="I109" s="34"/>
    </row>
    <row r="110" spans="1:9" s="10" customFormat="1" ht="15">
      <c r="A110" s="86" t="s">
        <v>124</v>
      </c>
      <c r="B110" s="79"/>
      <c r="C110" s="54"/>
      <c r="D110" s="54">
        <v>12380.26</v>
      </c>
      <c r="E110" s="54">
        <f>D110/G110</f>
        <v>3.88</v>
      </c>
      <c r="F110" s="54">
        <f>E110/12</f>
        <v>0.32</v>
      </c>
      <c r="G110" s="10">
        <v>3188.7</v>
      </c>
      <c r="I110" s="34"/>
    </row>
    <row r="111" spans="1:9" s="10" customFormat="1" ht="15">
      <c r="A111" s="86" t="s">
        <v>125</v>
      </c>
      <c r="B111" s="79"/>
      <c r="C111" s="54"/>
      <c r="D111" s="54">
        <v>863.71</v>
      </c>
      <c r="E111" s="54">
        <f aca="true" t="shared" si="1" ref="E111:E117">D111/G111</f>
        <v>0.27</v>
      </c>
      <c r="F111" s="54">
        <f aca="true" t="shared" si="2" ref="F111:F117">E111/12</f>
        <v>0.02</v>
      </c>
      <c r="G111" s="10">
        <v>3188.7</v>
      </c>
      <c r="I111" s="34"/>
    </row>
    <row r="112" spans="1:9" s="10" customFormat="1" ht="15">
      <c r="A112" s="91" t="s">
        <v>126</v>
      </c>
      <c r="B112" s="79"/>
      <c r="C112" s="54"/>
      <c r="D112" s="54">
        <v>3414.16</v>
      </c>
      <c r="E112" s="54">
        <f t="shared" si="1"/>
        <v>1.07</v>
      </c>
      <c r="F112" s="54">
        <f t="shared" si="2"/>
        <v>0.09</v>
      </c>
      <c r="G112" s="10">
        <v>3188.7</v>
      </c>
      <c r="I112" s="34"/>
    </row>
    <row r="113" spans="1:9" s="42" customFormat="1" ht="15">
      <c r="A113" s="70" t="s">
        <v>128</v>
      </c>
      <c r="B113" s="71"/>
      <c r="C113" s="41"/>
      <c r="D113" s="41">
        <v>2761.97</v>
      </c>
      <c r="E113" s="54">
        <f t="shared" si="1"/>
        <v>0.87</v>
      </c>
      <c r="F113" s="54">
        <f t="shared" si="2"/>
        <v>0.07</v>
      </c>
      <c r="G113" s="10">
        <v>3188.7</v>
      </c>
      <c r="I113" s="43"/>
    </row>
    <row r="114" spans="1:9" s="15" customFormat="1" ht="18.75">
      <c r="A114" s="93" t="s">
        <v>129</v>
      </c>
      <c r="B114" s="92"/>
      <c r="C114" s="88"/>
      <c r="D114" s="94">
        <v>2478.38</v>
      </c>
      <c r="E114" s="54">
        <f t="shared" si="1"/>
        <v>0.78</v>
      </c>
      <c r="F114" s="54">
        <f t="shared" si="2"/>
        <v>0.07</v>
      </c>
      <c r="G114" s="10">
        <v>3188.7</v>
      </c>
      <c r="I114" s="38"/>
    </row>
    <row r="115" spans="1:9" s="15" customFormat="1" ht="18.75">
      <c r="A115" s="93" t="s">
        <v>130</v>
      </c>
      <c r="B115" s="92"/>
      <c r="C115" s="88"/>
      <c r="D115" s="94">
        <v>13305.66</v>
      </c>
      <c r="E115" s="54">
        <f t="shared" si="1"/>
        <v>4.17</v>
      </c>
      <c r="F115" s="54">
        <f t="shared" si="2"/>
        <v>0.35</v>
      </c>
      <c r="G115" s="10">
        <v>3188.7</v>
      </c>
      <c r="I115" s="38"/>
    </row>
    <row r="116" spans="1:9" s="15" customFormat="1" ht="28.5">
      <c r="A116" s="93" t="s">
        <v>136</v>
      </c>
      <c r="B116" s="92"/>
      <c r="C116" s="88"/>
      <c r="D116" s="94">
        <v>650120</v>
      </c>
      <c r="E116" s="54">
        <f t="shared" si="1"/>
        <v>203.88</v>
      </c>
      <c r="F116" s="54">
        <f t="shared" si="2"/>
        <v>16.99</v>
      </c>
      <c r="G116" s="10">
        <v>3188.7</v>
      </c>
      <c r="I116" s="38"/>
    </row>
    <row r="117" spans="1:9" s="15" customFormat="1" ht="28.5">
      <c r="A117" s="93" t="s">
        <v>137</v>
      </c>
      <c r="B117" s="92"/>
      <c r="C117" s="88"/>
      <c r="D117" s="94">
        <v>96190.06</v>
      </c>
      <c r="E117" s="54">
        <f t="shared" si="1"/>
        <v>30.17</v>
      </c>
      <c r="F117" s="54">
        <f t="shared" si="2"/>
        <v>2.51</v>
      </c>
      <c r="G117" s="10">
        <v>3188.7</v>
      </c>
      <c r="I117" s="38"/>
    </row>
    <row r="118" spans="1:9" s="15" customFormat="1" ht="18.75">
      <c r="A118" s="95"/>
      <c r="B118" s="78"/>
      <c r="C118" s="57"/>
      <c r="D118" s="96"/>
      <c r="E118" s="96"/>
      <c r="F118" s="96"/>
      <c r="I118" s="38"/>
    </row>
    <row r="119" spans="1:9" s="15" customFormat="1" ht="19.5" thickBot="1">
      <c r="A119" s="77"/>
      <c r="B119" s="78"/>
      <c r="C119" s="57"/>
      <c r="D119" s="57"/>
      <c r="E119" s="57"/>
      <c r="F119" s="57"/>
      <c r="I119" s="38"/>
    </row>
    <row r="120" spans="1:9" s="15" customFormat="1" ht="19.5" thickBot="1">
      <c r="A120" s="75" t="s">
        <v>65</v>
      </c>
      <c r="B120" s="80"/>
      <c r="C120" s="81"/>
      <c r="D120" s="81">
        <f>D106+D109</f>
        <v>1556761.23</v>
      </c>
      <c r="E120" s="81">
        <f>E106+E109</f>
        <v>488.2</v>
      </c>
      <c r="F120" s="81">
        <f>F106+F109</f>
        <v>40.68</v>
      </c>
      <c r="I120" s="38"/>
    </row>
    <row r="121" spans="1:9" s="15" customFormat="1" ht="18.75">
      <c r="A121" s="20"/>
      <c r="B121" s="21"/>
      <c r="C121" s="22"/>
      <c r="D121" s="22"/>
      <c r="E121" s="22"/>
      <c r="F121" s="23"/>
      <c r="I121" s="38"/>
    </row>
    <row r="122" spans="1:9" s="15" customFormat="1" ht="19.5">
      <c r="A122" s="24"/>
      <c r="B122" s="25"/>
      <c r="C122" s="26"/>
      <c r="D122" s="26"/>
      <c r="E122" s="27"/>
      <c r="F122" s="23"/>
      <c r="I122" s="38"/>
    </row>
    <row r="123" spans="1:9" s="15" customFormat="1" ht="18.75">
      <c r="A123" s="118"/>
      <c r="B123" s="118"/>
      <c r="C123" s="118"/>
      <c r="D123" s="118"/>
      <c r="E123" s="118"/>
      <c r="F123" s="23"/>
      <c r="I123" s="38"/>
    </row>
    <row r="124" spans="1:9" s="16" customFormat="1" ht="19.5">
      <c r="A124" s="24"/>
      <c r="B124" s="25"/>
      <c r="C124" s="18"/>
      <c r="D124" s="18"/>
      <c r="E124" s="19"/>
      <c r="F124" s="27"/>
      <c r="I124" s="36"/>
    </row>
    <row r="125" spans="1:9" s="16" customFormat="1" ht="19.5">
      <c r="A125" s="24"/>
      <c r="B125" s="25"/>
      <c r="C125" s="18"/>
      <c r="D125" s="18"/>
      <c r="E125" s="19"/>
      <c r="F125" s="27"/>
      <c r="I125" s="36"/>
    </row>
    <row r="126" spans="1:9" s="16" customFormat="1" ht="19.5">
      <c r="A126" s="24"/>
      <c r="B126" s="25"/>
      <c r="C126" s="18"/>
      <c r="D126" s="18"/>
      <c r="E126" s="19"/>
      <c r="F126" s="27"/>
      <c r="I126" s="36"/>
    </row>
    <row r="127" spans="1:9" s="18" customFormat="1" ht="14.25">
      <c r="A127" s="118" t="s">
        <v>27</v>
      </c>
      <c r="B127" s="118"/>
      <c r="C127" s="118"/>
      <c r="D127" s="118"/>
      <c r="I127" s="37"/>
    </row>
    <row r="128" spans="6:9" s="18" customFormat="1" ht="12.75">
      <c r="F128" s="19"/>
      <c r="I128" s="37"/>
    </row>
    <row r="129" spans="1:9" s="18" customFormat="1" ht="12.75">
      <c r="A129" s="17" t="s">
        <v>28</v>
      </c>
      <c r="F129" s="19"/>
      <c r="I129" s="37"/>
    </row>
    <row r="130" spans="6:9" s="18" customFormat="1" ht="12.75">
      <c r="F130" s="19"/>
      <c r="I130" s="37"/>
    </row>
    <row r="131" spans="6:9" s="18" customFormat="1" ht="12.75">
      <c r="F131" s="19"/>
      <c r="I131" s="37"/>
    </row>
    <row r="132" spans="6:9" s="18" customFormat="1" ht="12.75">
      <c r="F132" s="19"/>
      <c r="I132" s="37"/>
    </row>
    <row r="133" spans="6:9" s="18" customFormat="1" ht="12.75">
      <c r="F133" s="19"/>
      <c r="I133" s="37"/>
    </row>
    <row r="134" spans="6:9" s="18" customFormat="1" ht="12.75">
      <c r="F134" s="19"/>
      <c r="I134" s="37"/>
    </row>
    <row r="135" spans="6:9" s="18" customFormat="1" ht="12.75">
      <c r="F135" s="19"/>
      <c r="I135" s="37"/>
    </row>
    <row r="136" spans="6:9" s="18" customFormat="1" ht="12.75">
      <c r="F136" s="19"/>
      <c r="I136" s="37"/>
    </row>
    <row r="137" spans="6:9" s="18" customFormat="1" ht="12.75">
      <c r="F137" s="19"/>
      <c r="I137" s="37"/>
    </row>
    <row r="138" spans="6:9" s="18" customFormat="1" ht="12.75">
      <c r="F138" s="19"/>
      <c r="I138" s="37"/>
    </row>
    <row r="139" spans="6:9" s="18" customFormat="1" ht="12.75">
      <c r="F139" s="19"/>
      <c r="I139" s="37"/>
    </row>
    <row r="140" spans="6:9" s="18" customFormat="1" ht="12.75">
      <c r="F140" s="19"/>
      <c r="I140" s="37"/>
    </row>
    <row r="141" spans="6:9" s="18" customFormat="1" ht="12.75">
      <c r="F141" s="19"/>
      <c r="I141" s="37"/>
    </row>
    <row r="142" spans="6:9" s="18" customFormat="1" ht="12.75">
      <c r="F142" s="19"/>
      <c r="I142" s="37"/>
    </row>
    <row r="143" spans="6:9" s="18" customFormat="1" ht="12.75">
      <c r="F143" s="19"/>
      <c r="I143" s="37"/>
    </row>
    <row r="144" spans="6:9" s="18" customFormat="1" ht="12.75">
      <c r="F144" s="19"/>
      <c r="I144" s="37"/>
    </row>
    <row r="145" spans="6:9" s="18" customFormat="1" ht="12.75">
      <c r="F145" s="19"/>
      <c r="I145" s="37"/>
    </row>
    <row r="146" spans="6:9" s="18" customFormat="1" ht="12.75">
      <c r="F146" s="19"/>
      <c r="I146" s="37"/>
    </row>
    <row r="147" spans="6:9" s="18" customFormat="1" ht="12.75">
      <c r="F147" s="19"/>
      <c r="I147" s="37"/>
    </row>
  </sheetData>
  <sheetProtection/>
  <mergeCells count="13">
    <mergeCell ref="A1:F1"/>
    <mergeCell ref="B2:F2"/>
    <mergeCell ref="B3:F3"/>
    <mergeCell ref="B4:F4"/>
    <mergeCell ref="A7:F7"/>
    <mergeCell ref="A8:F8"/>
    <mergeCell ref="A9:F9"/>
    <mergeCell ref="A11:F11"/>
    <mergeCell ref="A12:F12"/>
    <mergeCell ref="A15:F15"/>
    <mergeCell ref="A127:D127"/>
    <mergeCell ref="A123:E123"/>
    <mergeCell ref="A10:H10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"/>
  <sheetViews>
    <sheetView zoomScale="80" zoomScaleNormal="80" zoomScalePageLayoutView="0" workbookViewId="0" topLeftCell="A91">
      <selection activeCell="L106" sqref="L106"/>
    </sheetView>
  </sheetViews>
  <sheetFormatPr defaultColWidth="9.00390625" defaultRowHeight="12.75"/>
  <cols>
    <col min="1" max="1" width="75.00390625" style="1" customWidth="1"/>
    <col min="2" max="2" width="19.00390625" style="1" customWidth="1"/>
    <col min="3" max="3" width="13.875" style="1" customWidth="1"/>
    <col min="4" max="4" width="14.875" style="1" customWidth="1"/>
    <col min="5" max="5" width="13.875" style="1" customWidth="1"/>
    <col min="6" max="6" width="19.75390625" style="28" customWidth="1"/>
    <col min="7" max="7" width="15.375" style="1" customWidth="1"/>
    <col min="8" max="8" width="15.375" style="1" hidden="1" customWidth="1"/>
    <col min="9" max="9" width="15.375" style="32" hidden="1" customWidth="1"/>
    <col min="10" max="12" width="15.375" style="1" customWidth="1"/>
    <col min="13" max="16384" width="9.125" style="1" customWidth="1"/>
  </cols>
  <sheetData>
    <row r="1" spans="1:6" ht="16.5" customHeight="1">
      <c r="A1" s="119" t="s">
        <v>141</v>
      </c>
      <c r="B1" s="120"/>
      <c r="C1" s="120"/>
      <c r="D1" s="120"/>
      <c r="E1" s="120"/>
      <c r="F1" s="120"/>
    </row>
    <row r="2" spans="2:6" ht="12.75" customHeight="1">
      <c r="B2" s="121"/>
      <c r="C2" s="121"/>
      <c r="D2" s="121"/>
      <c r="E2" s="120"/>
      <c r="F2" s="120"/>
    </row>
    <row r="3" spans="2:6" ht="14.25" customHeight="1">
      <c r="B3" s="121" t="s">
        <v>0</v>
      </c>
      <c r="C3" s="121"/>
      <c r="D3" s="121"/>
      <c r="E3" s="120"/>
      <c r="F3" s="120"/>
    </row>
    <row r="4" spans="2:6" ht="14.25" customHeight="1">
      <c r="B4" s="121" t="s">
        <v>142</v>
      </c>
      <c r="C4" s="121"/>
      <c r="D4" s="121"/>
      <c r="E4" s="120"/>
      <c r="F4" s="120"/>
    </row>
    <row r="5" spans="1:6" ht="21" customHeight="1">
      <c r="A5" s="58" t="s">
        <v>75</v>
      </c>
      <c r="B5" s="40"/>
      <c r="C5" s="40"/>
      <c r="D5" s="40"/>
      <c r="E5" s="39"/>
      <c r="F5" s="39"/>
    </row>
    <row r="6" spans="1:6" ht="21" customHeight="1">
      <c r="A6" s="58"/>
      <c r="B6" s="40"/>
      <c r="C6" s="40"/>
      <c r="D6" s="40"/>
      <c r="E6" s="39"/>
      <c r="F6" s="39"/>
    </row>
    <row r="7" spans="1:7" ht="35.25" customHeight="1">
      <c r="A7" s="122"/>
      <c r="B7" s="123"/>
      <c r="C7" s="123"/>
      <c r="D7" s="123"/>
      <c r="E7" s="123"/>
      <c r="F7" s="123"/>
      <c r="G7" s="2"/>
    </row>
    <row r="8" spans="1:7" ht="24" customHeight="1">
      <c r="A8" s="124" t="s">
        <v>76</v>
      </c>
      <c r="B8" s="124"/>
      <c r="C8" s="124"/>
      <c r="D8" s="124"/>
      <c r="E8" s="124"/>
      <c r="F8" s="124"/>
      <c r="G8" s="2"/>
    </row>
    <row r="9" spans="1:9" s="3" customFormat="1" ht="22.5" customHeight="1">
      <c r="A9" s="108" t="s">
        <v>1</v>
      </c>
      <c r="B9" s="108"/>
      <c r="C9" s="108"/>
      <c r="D9" s="108"/>
      <c r="E9" s="109"/>
      <c r="F9" s="109"/>
      <c r="I9" s="33"/>
    </row>
    <row r="10" spans="1:8" s="4" customFormat="1" ht="18.75" customHeight="1">
      <c r="A10" s="108" t="s">
        <v>140</v>
      </c>
      <c r="B10" s="108"/>
      <c r="C10" s="108"/>
      <c r="D10" s="108"/>
      <c r="E10" s="109"/>
      <c r="F10" s="109"/>
      <c r="G10" s="109"/>
      <c r="H10" s="109"/>
    </row>
    <row r="11" spans="1:6" s="5" customFormat="1" ht="17.25" customHeight="1">
      <c r="A11" s="110" t="s">
        <v>52</v>
      </c>
      <c r="B11" s="110"/>
      <c r="C11" s="110"/>
      <c r="D11" s="110"/>
      <c r="E11" s="111"/>
      <c r="F11" s="111"/>
    </row>
    <row r="12" spans="1:6" s="4" customFormat="1" ht="30" customHeight="1" thickBot="1">
      <c r="A12" s="112" t="s">
        <v>63</v>
      </c>
      <c r="B12" s="112"/>
      <c r="C12" s="112"/>
      <c r="D12" s="112"/>
      <c r="E12" s="113"/>
      <c r="F12" s="113"/>
    </row>
    <row r="13" spans="1:9" s="10" customFormat="1" ht="139.5" customHeight="1" thickBot="1">
      <c r="A13" s="6" t="s">
        <v>2</v>
      </c>
      <c r="B13" s="7" t="s">
        <v>3</v>
      </c>
      <c r="C13" s="8" t="s">
        <v>77</v>
      </c>
      <c r="D13" s="8" t="s">
        <v>30</v>
      </c>
      <c r="E13" s="8" t="s">
        <v>4</v>
      </c>
      <c r="F13" s="9" t="s">
        <v>5</v>
      </c>
      <c r="I13" s="34"/>
    </row>
    <row r="14" spans="1:9" s="13" customFormat="1" ht="12.75">
      <c r="A14" s="11">
        <v>1</v>
      </c>
      <c r="B14" s="12">
        <v>2</v>
      </c>
      <c r="C14" s="29"/>
      <c r="D14" s="29"/>
      <c r="E14" s="30">
        <v>3</v>
      </c>
      <c r="F14" s="31">
        <v>4</v>
      </c>
      <c r="I14" s="35"/>
    </row>
    <row r="15" spans="1:9" s="13" customFormat="1" ht="49.5" customHeight="1">
      <c r="A15" s="114" t="s">
        <v>6</v>
      </c>
      <c r="B15" s="115"/>
      <c r="C15" s="115"/>
      <c r="D15" s="115"/>
      <c r="E15" s="116"/>
      <c r="F15" s="117"/>
      <c r="I15" s="35"/>
    </row>
    <row r="16" spans="1:9" s="10" customFormat="1" ht="18.75" customHeight="1">
      <c r="A16" s="60" t="s">
        <v>71</v>
      </c>
      <c r="B16" s="44" t="s">
        <v>7</v>
      </c>
      <c r="C16" s="46" t="s">
        <v>131</v>
      </c>
      <c r="D16" s="46">
        <f>E16*G16</f>
        <v>123976.66</v>
      </c>
      <c r="E16" s="45">
        <f>F16*12</f>
        <v>38.88</v>
      </c>
      <c r="F16" s="45">
        <f>F26+F28</f>
        <v>3.24</v>
      </c>
      <c r="G16" s="10">
        <v>3188.7</v>
      </c>
      <c r="H16" s="10">
        <v>1.07</v>
      </c>
      <c r="I16" s="34">
        <v>2.24</v>
      </c>
    </row>
    <row r="17" spans="1:9" s="10" customFormat="1" ht="25.5" customHeight="1">
      <c r="A17" s="61" t="s">
        <v>57</v>
      </c>
      <c r="B17" s="62" t="s">
        <v>58</v>
      </c>
      <c r="C17" s="46"/>
      <c r="D17" s="46"/>
      <c r="E17" s="45"/>
      <c r="F17" s="45"/>
      <c r="I17" s="34"/>
    </row>
    <row r="18" spans="1:9" s="10" customFormat="1" ht="25.5" customHeight="1">
      <c r="A18" s="61" t="s">
        <v>59</v>
      </c>
      <c r="B18" s="62" t="s">
        <v>58</v>
      </c>
      <c r="C18" s="46"/>
      <c r="D18" s="46"/>
      <c r="E18" s="45"/>
      <c r="F18" s="45"/>
      <c r="I18" s="34"/>
    </row>
    <row r="19" spans="1:9" s="10" customFormat="1" ht="125.25" customHeight="1">
      <c r="A19" s="61" t="s">
        <v>108</v>
      </c>
      <c r="B19" s="62" t="s">
        <v>20</v>
      </c>
      <c r="C19" s="46"/>
      <c r="D19" s="46"/>
      <c r="E19" s="45"/>
      <c r="F19" s="45"/>
      <c r="I19" s="34"/>
    </row>
    <row r="20" spans="1:9" s="10" customFormat="1" ht="20.25" customHeight="1">
      <c r="A20" s="61" t="s">
        <v>109</v>
      </c>
      <c r="B20" s="62" t="s">
        <v>58</v>
      </c>
      <c r="C20" s="46"/>
      <c r="D20" s="46"/>
      <c r="E20" s="45"/>
      <c r="F20" s="45"/>
      <c r="I20" s="34"/>
    </row>
    <row r="21" spans="1:9" s="10" customFormat="1" ht="15">
      <c r="A21" s="61" t="s">
        <v>110</v>
      </c>
      <c r="B21" s="62" t="s">
        <v>58</v>
      </c>
      <c r="C21" s="46"/>
      <c r="D21" s="46"/>
      <c r="E21" s="45"/>
      <c r="F21" s="45"/>
      <c r="I21" s="34"/>
    </row>
    <row r="22" spans="1:9" s="10" customFormat="1" ht="25.5">
      <c r="A22" s="61" t="s">
        <v>78</v>
      </c>
      <c r="B22" s="62" t="s">
        <v>10</v>
      </c>
      <c r="C22" s="46"/>
      <c r="D22" s="46"/>
      <c r="E22" s="45"/>
      <c r="F22" s="45"/>
      <c r="I22" s="34"/>
    </row>
    <row r="23" spans="1:9" s="10" customFormat="1" ht="15">
      <c r="A23" s="61" t="s">
        <v>79</v>
      </c>
      <c r="B23" s="62" t="s">
        <v>12</v>
      </c>
      <c r="C23" s="46"/>
      <c r="D23" s="46"/>
      <c r="E23" s="45"/>
      <c r="F23" s="45"/>
      <c r="I23" s="34"/>
    </row>
    <row r="24" spans="1:9" s="10" customFormat="1" ht="15">
      <c r="A24" s="61" t="s">
        <v>80</v>
      </c>
      <c r="B24" s="62" t="s">
        <v>58</v>
      </c>
      <c r="C24" s="46"/>
      <c r="D24" s="46"/>
      <c r="E24" s="45"/>
      <c r="F24" s="45"/>
      <c r="I24" s="34"/>
    </row>
    <row r="25" spans="1:9" s="10" customFormat="1" ht="15">
      <c r="A25" s="61" t="s">
        <v>81</v>
      </c>
      <c r="B25" s="62" t="s">
        <v>15</v>
      </c>
      <c r="C25" s="46"/>
      <c r="D25" s="46"/>
      <c r="E25" s="45"/>
      <c r="F25" s="45"/>
      <c r="I25" s="34"/>
    </row>
    <row r="26" spans="1:9" s="10" customFormat="1" ht="15">
      <c r="A26" s="60" t="s">
        <v>111</v>
      </c>
      <c r="B26" s="71"/>
      <c r="C26" s="46"/>
      <c r="D26" s="46"/>
      <c r="E26" s="45"/>
      <c r="F26" s="45">
        <v>3.24</v>
      </c>
      <c r="I26" s="34"/>
    </row>
    <row r="27" spans="1:9" s="10" customFormat="1" ht="15">
      <c r="A27" s="97" t="s">
        <v>68</v>
      </c>
      <c r="B27" s="71" t="s">
        <v>58</v>
      </c>
      <c r="C27" s="46"/>
      <c r="D27" s="46"/>
      <c r="E27" s="45"/>
      <c r="F27" s="41">
        <v>0</v>
      </c>
      <c r="I27" s="34"/>
    </row>
    <row r="28" spans="1:9" s="10" customFormat="1" ht="15">
      <c r="A28" s="60" t="s">
        <v>111</v>
      </c>
      <c r="B28" s="71"/>
      <c r="C28" s="46"/>
      <c r="D28" s="46"/>
      <c r="E28" s="45"/>
      <c r="F28" s="45">
        <f>F27</f>
        <v>0</v>
      </c>
      <c r="I28" s="34"/>
    </row>
    <row r="29" spans="1:9" s="10" customFormat="1" ht="30">
      <c r="A29" s="60" t="s">
        <v>8</v>
      </c>
      <c r="B29" s="63" t="s">
        <v>9</v>
      </c>
      <c r="C29" s="46" t="s">
        <v>132</v>
      </c>
      <c r="D29" s="46">
        <f>E29*G29</f>
        <v>80355.24</v>
      </c>
      <c r="E29" s="45">
        <f>F29*12</f>
        <v>25.2</v>
      </c>
      <c r="F29" s="45">
        <v>2.1</v>
      </c>
      <c r="G29" s="10">
        <v>3188.7</v>
      </c>
      <c r="H29" s="10">
        <v>1.07</v>
      </c>
      <c r="I29" s="34">
        <v>1.51</v>
      </c>
    </row>
    <row r="30" spans="1:9" s="10" customFormat="1" ht="15">
      <c r="A30" s="61" t="s">
        <v>82</v>
      </c>
      <c r="B30" s="62" t="s">
        <v>9</v>
      </c>
      <c r="C30" s="46"/>
      <c r="D30" s="46"/>
      <c r="E30" s="45"/>
      <c r="F30" s="45"/>
      <c r="I30" s="34"/>
    </row>
    <row r="31" spans="1:9" s="10" customFormat="1" ht="15">
      <c r="A31" s="61" t="s">
        <v>112</v>
      </c>
      <c r="B31" s="62" t="s">
        <v>113</v>
      </c>
      <c r="C31" s="46"/>
      <c r="D31" s="46"/>
      <c r="E31" s="45"/>
      <c r="F31" s="45"/>
      <c r="I31" s="34"/>
    </row>
    <row r="32" spans="1:9" s="10" customFormat="1" ht="15">
      <c r="A32" s="61" t="s">
        <v>83</v>
      </c>
      <c r="B32" s="62" t="s">
        <v>84</v>
      </c>
      <c r="C32" s="46"/>
      <c r="D32" s="46"/>
      <c r="E32" s="45"/>
      <c r="F32" s="45"/>
      <c r="I32" s="34"/>
    </row>
    <row r="33" spans="1:9" s="10" customFormat="1" ht="15">
      <c r="A33" s="61" t="s">
        <v>53</v>
      </c>
      <c r="B33" s="62" t="s">
        <v>9</v>
      </c>
      <c r="C33" s="46"/>
      <c r="D33" s="46"/>
      <c r="E33" s="45"/>
      <c r="F33" s="45"/>
      <c r="I33" s="34"/>
    </row>
    <row r="34" spans="1:9" s="10" customFormat="1" ht="25.5">
      <c r="A34" s="61" t="s">
        <v>54</v>
      </c>
      <c r="B34" s="62" t="s">
        <v>10</v>
      </c>
      <c r="C34" s="46"/>
      <c r="D34" s="46"/>
      <c r="E34" s="45"/>
      <c r="F34" s="45"/>
      <c r="I34" s="34"/>
    </row>
    <row r="35" spans="1:9" s="10" customFormat="1" ht="15">
      <c r="A35" s="61" t="s">
        <v>60</v>
      </c>
      <c r="B35" s="62" t="s">
        <v>9</v>
      </c>
      <c r="C35" s="46"/>
      <c r="D35" s="46"/>
      <c r="E35" s="45"/>
      <c r="F35" s="45"/>
      <c r="I35" s="34"/>
    </row>
    <row r="36" spans="1:9" s="10" customFormat="1" ht="15">
      <c r="A36" s="61" t="s">
        <v>61</v>
      </c>
      <c r="B36" s="62" t="s">
        <v>9</v>
      </c>
      <c r="C36" s="46"/>
      <c r="D36" s="46"/>
      <c r="E36" s="45"/>
      <c r="F36" s="45"/>
      <c r="I36" s="34"/>
    </row>
    <row r="37" spans="1:9" s="10" customFormat="1" ht="25.5">
      <c r="A37" s="61" t="s">
        <v>62</v>
      </c>
      <c r="B37" s="62" t="s">
        <v>55</v>
      </c>
      <c r="C37" s="46"/>
      <c r="D37" s="46"/>
      <c r="E37" s="45"/>
      <c r="F37" s="45"/>
      <c r="I37" s="34"/>
    </row>
    <row r="38" spans="1:9" s="10" customFormat="1" ht="25.5">
      <c r="A38" s="61" t="s">
        <v>85</v>
      </c>
      <c r="B38" s="62" t="s">
        <v>10</v>
      </c>
      <c r="C38" s="46"/>
      <c r="D38" s="46"/>
      <c r="E38" s="45"/>
      <c r="F38" s="45"/>
      <c r="I38" s="34"/>
    </row>
    <row r="39" spans="1:9" s="10" customFormat="1" ht="25.5">
      <c r="A39" s="61" t="s">
        <v>86</v>
      </c>
      <c r="B39" s="62" t="s">
        <v>9</v>
      </c>
      <c r="C39" s="46"/>
      <c r="D39" s="46"/>
      <c r="E39" s="45"/>
      <c r="F39" s="45"/>
      <c r="I39" s="34"/>
    </row>
    <row r="40" spans="1:9" s="14" customFormat="1" ht="18" customHeight="1">
      <c r="A40" s="47" t="s">
        <v>11</v>
      </c>
      <c r="B40" s="44" t="s">
        <v>12</v>
      </c>
      <c r="C40" s="46" t="s">
        <v>131</v>
      </c>
      <c r="D40" s="46">
        <f>E40*G40</f>
        <v>31759.45</v>
      </c>
      <c r="E40" s="45">
        <f>F40*12</f>
        <v>9.96</v>
      </c>
      <c r="F40" s="45">
        <v>0.83</v>
      </c>
      <c r="G40" s="10">
        <v>3188.7</v>
      </c>
      <c r="H40" s="10">
        <v>1.07</v>
      </c>
      <c r="I40" s="34">
        <v>0.6</v>
      </c>
    </row>
    <row r="41" spans="1:9" s="10" customFormat="1" ht="15">
      <c r="A41" s="47" t="s">
        <v>13</v>
      </c>
      <c r="B41" s="44" t="s">
        <v>14</v>
      </c>
      <c r="C41" s="46" t="s">
        <v>131</v>
      </c>
      <c r="D41" s="46">
        <f>E41*G41</f>
        <v>103313.88</v>
      </c>
      <c r="E41" s="45">
        <f>F41*12</f>
        <v>32.4</v>
      </c>
      <c r="F41" s="45">
        <v>2.7</v>
      </c>
      <c r="G41" s="10">
        <v>3188.7</v>
      </c>
      <c r="H41" s="10">
        <v>1.07</v>
      </c>
      <c r="I41" s="34">
        <v>1.94</v>
      </c>
    </row>
    <row r="42" spans="1:9" s="10" customFormat="1" ht="15">
      <c r="A42" s="47" t="s">
        <v>114</v>
      </c>
      <c r="B42" s="44" t="s">
        <v>9</v>
      </c>
      <c r="C42" s="46" t="s">
        <v>145</v>
      </c>
      <c r="D42" s="46">
        <v>0</v>
      </c>
      <c r="E42" s="45">
        <f>D42/G42</f>
        <v>0</v>
      </c>
      <c r="F42" s="45">
        <f>E42/12</f>
        <v>0</v>
      </c>
      <c r="G42" s="10">
        <v>3188.7</v>
      </c>
      <c r="I42" s="34"/>
    </row>
    <row r="43" spans="1:9" s="10" customFormat="1" ht="20.25" customHeight="1">
      <c r="A43" s="61" t="s">
        <v>87</v>
      </c>
      <c r="B43" s="62" t="s">
        <v>20</v>
      </c>
      <c r="C43" s="46"/>
      <c r="D43" s="46"/>
      <c r="E43" s="45"/>
      <c r="F43" s="45"/>
      <c r="I43" s="34"/>
    </row>
    <row r="44" spans="1:9" s="10" customFormat="1" ht="18" customHeight="1">
      <c r="A44" s="61" t="s">
        <v>88</v>
      </c>
      <c r="B44" s="62" t="s">
        <v>15</v>
      </c>
      <c r="C44" s="46"/>
      <c r="D44" s="46"/>
      <c r="E44" s="45"/>
      <c r="F44" s="45"/>
      <c r="I44" s="34"/>
    </row>
    <row r="45" spans="1:9" s="10" customFormat="1" ht="15">
      <c r="A45" s="61" t="s">
        <v>89</v>
      </c>
      <c r="B45" s="62" t="s">
        <v>90</v>
      </c>
      <c r="C45" s="46"/>
      <c r="D45" s="46"/>
      <c r="E45" s="45"/>
      <c r="F45" s="45"/>
      <c r="I45" s="34"/>
    </row>
    <row r="46" spans="1:9" s="10" customFormat="1" ht="19.5" customHeight="1">
      <c r="A46" s="61" t="s">
        <v>91</v>
      </c>
      <c r="B46" s="62" t="s">
        <v>92</v>
      </c>
      <c r="C46" s="46"/>
      <c r="D46" s="46"/>
      <c r="E46" s="45"/>
      <c r="F46" s="45"/>
      <c r="I46" s="34"/>
    </row>
    <row r="47" spans="1:9" s="10" customFormat="1" ht="23.25" customHeight="1">
      <c r="A47" s="61" t="s">
        <v>93</v>
      </c>
      <c r="B47" s="62" t="s">
        <v>90</v>
      </c>
      <c r="C47" s="46"/>
      <c r="D47" s="46"/>
      <c r="E47" s="45"/>
      <c r="F47" s="45"/>
      <c r="I47" s="34"/>
    </row>
    <row r="48" spans="1:9" s="13" customFormat="1" ht="36" customHeight="1">
      <c r="A48" s="47" t="s">
        <v>94</v>
      </c>
      <c r="B48" s="44" t="s">
        <v>7</v>
      </c>
      <c r="C48" s="46" t="s">
        <v>134</v>
      </c>
      <c r="D48" s="46">
        <v>2246.78</v>
      </c>
      <c r="E48" s="45">
        <f>D48/G48</f>
        <v>0.7</v>
      </c>
      <c r="F48" s="45">
        <f>E48/12</f>
        <v>0.06</v>
      </c>
      <c r="G48" s="10">
        <v>3188.7</v>
      </c>
      <c r="H48" s="10">
        <v>1.07</v>
      </c>
      <c r="I48" s="34">
        <v>0.04</v>
      </c>
    </row>
    <row r="49" spans="1:9" s="13" customFormat="1" ht="48.75" customHeight="1">
      <c r="A49" s="47" t="s">
        <v>133</v>
      </c>
      <c r="B49" s="44" t="s">
        <v>7</v>
      </c>
      <c r="C49" s="46" t="s">
        <v>135</v>
      </c>
      <c r="D49" s="46">
        <v>18723.21</v>
      </c>
      <c r="E49" s="45">
        <f>D49/G49</f>
        <v>5.87</v>
      </c>
      <c r="F49" s="45">
        <f>E49/12</f>
        <v>0.49</v>
      </c>
      <c r="G49" s="10">
        <v>3188.7</v>
      </c>
      <c r="H49" s="10">
        <v>1.07</v>
      </c>
      <c r="I49" s="34">
        <v>0.09</v>
      </c>
    </row>
    <row r="50" spans="1:9" s="13" customFormat="1" ht="30">
      <c r="A50" s="47" t="s">
        <v>21</v>
      </c>
      <c r="B50" s="44"/>
      <c r="C50" s="46" t="s">
        <v>146</v>
      </c>
      <c r="D50" s="46">
        <f>E50*G50</f>
        <v>7652.88</v>
      </c>
      <c r="E50" s="45">
        <f>F50*12</f>
        <v>2.4</v>
      </c>
      <c r="F50" s="45">
        <v>0.2</v>
      </c>
      <c r="G50" s="10">
        <v>3188.7</v>
      </c>
      <c r="H50" s="10">
        <v>1.07</v>
      </c>
      <c r="I50" s="34">
        <v>0.14</v>
      </c>
    </row>
    <row r="51" spans="1:9" s="13" customFormat="1" ht="25.5">
      <c r="A51" s="98" t="s">
        <v>115</v>
      </c>
      <c r="B51" s="79" t="s">
        <v>69</v>
      </c>
      <c r="C51" s="46"/>
      <c r="D51" s="46"/>
      <c r="E51" s="45"/>
      <c r="F51" s="45"/>
      <c r="G51" s="10"/>
      <c r="H51" s="10"/>
      <c r="I51" s="34"/>
    </row>
    <row r="52" spans="1:9" s="13" customFormat="1" ht="26.25" customHeight="1">
      <c r="A52" s="98" t="s">
        <v>95</v>
      </c>
      <c r="B52" s="79" t="s">
        <v>69</v>
      </c>
      <c r="C52" s="46"/>
      <c r="D52" s="46"/>
      <c r="E52" s="45"/>
      <c r="F52" s="45"/>
      <c r="G52" s="10"/>
      <c r="H52" s="10"/>
      <c r="I52" s="34"/>
    </row>
    <row r="53" spans="1:9" s="13" customFormat="1" ht="18.75" customHeight="1">
      <c r="A53" s="98" t="s">
        <v>96</v>
      </c>
      <c r="B53" s="79" t="s">
        <v>58</v>
      </c>
      <c r="C53" s="46"/>
      <c r="D53" s="46"/>
      <c r="E53" s="45"/>
      <c r="F53" s="45"/>
      <c r="G53" s="10"/>
      <c r="H53" s="10"/>
      <c r="I53" s="34"/>
    </row>
    <row r="54" spans="1:9" s="13" customFormat="1" ht="21" customHeight="1">
      <c r="A54" s="98" t="s">
        <v>97</v>
      </c>
      <c r="B54" s="79" t="s">
        <v>69</v>
      </c>
      <c r="C54" s="46"/>
      <c r="D54" s="46"/>
      <c r="E54" s="45"/>
      <c r="F54" s="45"/>
      <c r="G54" s="10"/>
      <c r="H54" s="10"/>
      <c r="I54" s="34"/>
    </row>
    <row r="55" spans="1:9" s="13" customFormat="1" ht="25.5">
      <c r="A55" s="98" t="s">
        <v>98</v>
      </c>
      <c r="B55" s="79" t="s">
        <v>69</v>
      </c>
      <c r="C55" s="46"/>
      <c r="D55" s="46"/>
      <c r="E55" s="45"/>
      <c r="F55" s="45"/>
      <c r="G55" s="10"/>
      <c r="H55" s="10"/>
      <c r="I55" s="34"/>
    </row>
    <row r="56" spans="1:9" s="13" customFormat="1" ht="15">
      <c r="A56" s="98" t="s">
        <v>99</v>
      </c>
      <c r="B56" s="79" t="s">
        <v>69</v>
      </c>
      <c r="C56" s="46"/>
      <c r="D56" s="46"/>
      <c r="E56" s="45"/>
      <c r="F56" s="45"/>
      <c r="G56" s="10"/>
      <c r="H56" s="10"/>
      <c r="I56" s="34"/>
    </row>
    <row r="57" spans="1:9" s="13" customFormat="1" ht="30.75" customHeight="1">
      <c r="A57" s="98" t="s">
        <v>100</v>
      </c>
      <c r="B57" s="79" t="s">
        <v>69</v>
      </c>
      <c r="C57" s="46"/>
      <c r="D57" s="46"/>
      <c r="E57" s="45"/>
      <c r="F57" s="45"/>
      <c r="G57" s="10"/>
      <c r="H57" s="10"/>
      <c r="I57" s="34"/>
    </row>
    <row r="58" spans="1:9" s="13" customFormat="1" ht="21.75" customHeight="1">
      <c r="A58" s="98" t="s">
        <v>101</v>
      </c>
      <c r="B58" s="79" t="s">
        <v>69</v>
      </c>
      <c r="C58" s="46"/>
      <c r="D58" s="46"/>
      <c r="E58" s="45"/>
      <c r="F58" s="45"/>
      <c r="G58" s="10"/>
      <c r="H58" s="10"/>
      <c r="I58" s="34"/>
    </row>
    <row r="59" spans="1:9" s="13" customFormat="1" ht="23.25" customHeight="1">
      <c r="A59" s="98" t="s">
        <v>102</v>
      </c>
      <c r="B59" s="79" t="s">
        <v>69</v>
      </c>
      <c r="C59" s="46"/>
      <c r="D59" s="46"/>
      <c r="E59" s="45"/>
      <c r="F59" s="45"/>
      <c r="G59" s="10"/>
      <c r="H59" s="10"/>
      <c r="I59" s="34"/>
    </row>
    <row r="60" spans="1:9" s="10" customFormat="1" ht="15">
      <c r="A60" s="47" t="s">
        <v>23</v>
      </c>
      <c r="B60" s="44" t="s">
        <v>24</v>
      </c>
      <c r="C60" s="46" t="s">
        <v>147</v>
      </c>
      <c r="D60" s="46">
        <f>E60*G60</f>
        <v>2678.51</v>
      </c>
      <c r="E60" s="45">
        <f>F60*12</f>
        <v>0.84</v>
      </c>
      <c r="F60" s="45">
        <v>0.07</v>
      </c>
      <c r="G60" s="10">
        <v>3188.7</v>
      </c>
      <c r="H60" s="10">
        <v>1.07</v>
      </c>
      <c r="I60" s="34">
        <v>0.03</v>
      </c>
    </row>
    <row r="61" spans="1:9" s="10" customFormat="1" ht="15">
      <c r="A61" s="47" t="s">
        <v>25</v>
      </c>
      <c r="B61" s="64" t="s">
        <v>26</v>
      </c>
      <c r="C61" s="49" t="s">
        <v>147</v>
      </c>
      <c r="D61" s="46">
        <v>1683.64</v>
      </c>
      <c r="E61" s="45">
        <f>D61/G61</f>
        <v>0.53</v>
      </c>
      <c r="F61" s="45">
        <f>E61/12</f>
        <v>0.04</v>
      </c>
      <c r="G61" s="10">
        <v>3188.7</v>
      </c>
      <c r="H61" s="10">
        <v>1.07</v>
      </c>
      <c r="I61" s="34">
        <v>0.02</v>
      </c>
    </row>
    <row r="62" spans="1:9" s="48" customFormat="1" ht="30">
      <c r="A62" s="47" t="s">
        <v>22</v>
      </c>
      <c r="B62" s="44"/>
      <c r="C62" s="49">
        <v>0</v>
      </c>
      <c r="D62" s="46">
        <v>0</v>
      </c>
      <c r="E62" s="45">
        <f>D62/G62</f>
        <v>0</v>
      </c>
      <c r="F62" s="45">
        <f>E62/12</f>
        <v>0</v>
      </c>
      <c r="G62" s="10">
        <v>3188.7</v>
      </c>
      <c r="H62" s="42">
        <v>1.07</v>
      </c>
      <c r="I62" s="43">
        <v>0.03</v>
      </c>
    </row>
    <row r="63" spans="1:10" s="14" customFormat="1" ht="23.25" customHeight="1">
      <c r="A63" s="47" t="s">
        <v>31</v>
      </c>
      <c r="B63" s="44"/>
      <c r="C63" s="45" t="s">
        <v>148</v>
      </c>
      <c r="D63" s="45">
        <f>D64+D65+D67+D68+D69+D70+D71+D72+D73+D74+D66+D75+D76</f>
        <v>20758.8</v>
      </c>
      <c r="E63" s="45">
        <f>D63/G63</f>
        <v>6.51</v>
      </c>
      <c r="F63" s="45">
        <f>E63/12+0.01</f>
        <v>0.55</v>
      </c>
      <c r="G63" s="10">
        <v>3188.7</v>
      </c>
      <c r="H63" s="10">
        <v>1.07</v>
      </c>
      <c r="I63" s="34">
        <v>0.48</v>
      </c>
      <c r="J63" s="14">
        <f>E63/12</f>
        <v>0.5425</v>
      </c>
    </row>
    <row r="64" spans="1:10" s="13" customFormat="1" ht="15">
      <c r="A64" s="65" t="s">
        <v>38</v>
      </c>
      <c r="B64" s="66" t="s">
        <v>15</v>
      </c>
      <c r="C64" s="52"/>
      <c r="D64" s="52">
        <v>238.84</v>
      </c>
      <c r="E64" s="51"/>
      <c r="F64" s="51"/>
      <c r="G64" s="10"/>
      <c r="H64" s="10">
        <v>1.07</v>
      </c>
      <c r="I64" s="34">
        <v>0.01</v>
      </c>
      <c r="J64" s="14">
        <f aca="true" t="shared" si="0" ref="J64:J105">E64/12</f>
        <v>0</v>
      </c>
    </row>
    <row r="65" spans="1:10" s="13" customFormat="1" ht="15">
      <c r="A65" s="65" t="s">
        <v>16</v>
      </c>
      <c r="B65" s="66" t="s">
        <v>20</v>
      </c>
      <c r="C65" s="52"/>
      <c r="D65" s="52">
        <v>505.42</v>
      </c>
      <c r="E65" s="51"/>
      <c r="F65" s="51"/>
      <c r="G65" s="10"/>
      <c r="H65" s="10">
        <v>1.07</v>
      </c>
      <c r="I65" s="34">
        <v>0.01</v>
      </c>
      <c r="J65" s="14">
        <f t="shared" si="0"/>
        <v>0</v>
      </c>
    </row>
    <row r="66" spans="1:10" s="13" customFormat="1" ht="15">
      <c r="A66" s="67" t="s">
        <v>70</v>
      </c>
      <c r="B66" s="68" t="s">
        <v>15</v>
      </c>
      <c r="C66" s="69"/>
      <c r="D66" s="69">
        <v>900.62</v>
      </c>
      <c r="E66" s="51"/>
      <c r="F66" s="51"/>
      <c r="G66" s="10"/>
      <c r="H66" s="10"/>
      <c r="I66" s="34"/>
      <c r="J66" s="14">
        <f t="shared" si="0"/>
        <v>0</v>
      </c>
    </row>
    <row r="67" spans="1:10" s="13" customFormat="1" ht="21.75" customHeight="1">
      <c r="A67" s="98" t="s">
        <v>127</v>
      </c>
      <c r="B67" s="79" t="s">
        <v>49</v>
      </c>
      <c r="C67" s="54"/>
      <c r="D67" s="54">
        <v>0</v>
      </c>
      <c r="E67" s="51"/>
      <c r="F67" s="51"/>
      <c r="G67" s="10"/>
      <c r="H67" s="10">
        <v>1.07</v>
      </c>
      <c r="I67" s="34">
        <v>0.06</v>
      </c>
      <c r="J67" s="14">
        <f t="shared" si="0"/>
        <v>0</v>
      </c>
    </row>
    <row r="68" spans="1:10" s="13" customFormat="1" ht="15">
      <c r="A68" s="65" t="s">
        <v>44</v>
      </c>
      <c r="B68" s="66" t="s">
        <v>15</v>
      </c>
      <c r="C68" s="52"/>
      <c r="D68" s="52">
        <v>963.17</v>
      </c>
      <c r="E68" s="51"/>
      <c r="F68" s="51"/>
      <c r="G68" s="10"/>
      <c r="H68" s="10">
        <v>1.07</v>
      </c>
      <c r="I68" s="34">
        <v>0.02</v>
      </c>
      <c r="J68" s="14">
        <f t="shared" si="0"/>
        <v>0</v>
      </c>
    </row>
    <row r="69" spans="1:10" s="13" customFormat="1" ht="15">
      <c r="A69" s="65" t="s">
        <v>17</v>
      </c>
      <c r="B69" s="66" t="s">
        <v>15</v>
      </c>
      <c r="C69" s="52"/>
      <c r="D69" s="52">
        <v>4294.09</v>
      </c>
      <c r="E69" s="51"/>
      <c r="F69" s="51"/>
      <c r="G69" s="10"/>
      <c r="H69" s="10">
        <v>1.07</v>
      </c>
      <c r="I69" s="34">
        <v>0.09</v>
      </c>
      <c r="J69" s="14">
        <f t="shared" si="0"/>
        <v>0</v>
      </c>
    </row>
    <row r="70" spans="1:10" s="13" customFormat="1" ht="15">
      <c r="A70" s="65" t="s">
        <v>18</v>
      </c>
      <c r="B70" s="66" t="s">
        <v>15</v>
      </c>
      <c r="C70" s="52"/>
      <c r="D70" s="52">
        <v>1010.85</v>
      </c>
      <c r="E70" s="51"/>
      <c r="F70" s="51"/>
      <c r="G70" s="10"/>
      <c r="H70" s="10">
        <v>1.07</v>
      </c>
      <c r="I70" s="34">
        <v>0.02</v>
      </c>
      <c r="J70" s="14">
        <f t="shared" si="0"/>
        <v>0</v>
      </c>
    </row>
    <row r="71" spans="1:10" s="13" customFormat="1" ht="15">
      <c r="A71" s="65" t="s">
        <v>42</v>
      </c>
      <c r="B71" s="66" t="s">
        <v>15</v>
      </c>
      <c r="C71" s="52"/>
      <c r="D71" s="52">
        <v>481.57</v>
      </c>
      <c r="E71" s="51"/>
      <c r="F71" s="51"/>
      <c r="G71" s="10"/>
      <c r="H71" s="10">
        <v>1.07</v>
      </c>
      <c r="I71" s="34">
        <v>0.01</v>
      </c>
      <c r="J71" s="14">
        <f t="shared" si="0"/>
        <v>0</v>
      </c>
    </row>
    <row r="72" spans="1:10" s="13" customFormat="1" ht="15">
      <c r="A72" s="65" t="s">
        <v>43</v>
      </c>
      <c r="B72" s="66" t="s">
        <v>20</v>
      </c>
      <c r="C72" s="52"/>
      <c r="D72" s="52">
        <v>1926.35</v>
      </c>
      <c r="E72" s="51"/>
      <c r="F72" s="51"/>
      <c r="G72" s="10"/>
      <c r="H72" s="10">
        <v>1.07</v>
      </c>
      <c r="I72" s="34">
        <v>0.03</v>
      </c>
      <c r="J72" s="14">
        <f t="shared" si="0"/>
        <v>0</v>
      </c>
    </row>
    <row r="73" spans="1:10" s="13" customFormat="1" ht="25.5">
      <c r="A73" s="65" t="s">
        <v>19</v>
      </c>
      <c r="B73" s="66" t="s">
        <v>15</v>
      </c>
      <c r="C73" s="52"/>
      <c r="D73" s="52">
        <v>4012.26</v>
      </c>
      <c r="E73" s="51"/>
      <c r="F73" s="51"/>
      <c r="G73" s="10"/>
      <c r="H73" s="10">
        <v>1.07</v>
      </c>
      <c r="I73" s="34">
        <v>0.07</v>
      </c>
      <c r="J73" s="14">
        <f t="shared" si="0"/>
        <v>0</v>
      </c>
    </row>
    <row r="74" spans="1:10" s="13" customFormat="1" ht="15">
      <c r="A74" s="65" t="s">
        <v>66</v>
      </c>
      <c r="B74" s="66" t="s">
        <v>15</v>
      </c>
      <c r="C74" s="52"/>
      <c r="D74" s="52">
        <v>3391.27</v>
      </c>
      <c r="E74" s="51"/>
      <c r="F74" s="51"/>
      <c r="G74" s="10"/>
      <c r="H74" s="10">
        <v>1.07</v>
      </c>
      <c r="I74" s="34">
        <v>0.01</v>
      </c>
      <c r="J74" s="14">
        <f t="shared" si="0"/>
        <v>0</v>
      </c>
    </row>
    <row r="75" spans="1:10" s="13" customFormat="1" ht="27.75" customHeight="1">
      <c r="A75" s="65" t="s">
        <v>116</v>
      </c>
      <c r="B75" s="72" t="s">
        <v>49</v>
      </c>
      <c r="C75" s="69"/>
      <c r="D75" s="52">
        <v>1663.96</v>
      </c>
      <c r="E75" s="51"/>
      <c r="F75" s="51"/>
      <c r="G75" s="10"/>
      <c r="H75" s="10">
        <v>1.07</v>
      </c>
      <c r="I75" s="34">
        <v>0.02</v>
      </c>
      <c r="J75" s="14">
        <f t="shared" si="0"/>
        <v>0</v>
      </c>
    </row>
    <row r="76" spans="1:10" s="13" customFormat="1" ht="19.5" customHeight="1">
      <c r="A76" s="65" t="s">
        <v>155</v>
      </c>
      <c r="B76" s="79" t="s">
        <v>15</v>
      </c>
      <c r="C76" s="52"/>
      <c r="D76" s="52">
        <v>1370.4</v>
      </c>
      <c r="E76" s="51"/>
      <c r="F76" s="51"/>
      <c r="G76" s="10"/>
      <c r="H76" s="10">
        <v>1.07</v>
      </c>
      <c r="I76" s="34">
        <v>0.01</v>
      </c>
      <c r="J76" s="14">
        <f t="shared" si="0"/>
        <v>0</v>
      </c>
    </row>
    <row r="77" spans="1:10" s="14" customFormat="1" ht="30">
      <c r="A77" s="47" t="s">
        <v>34</v>
      </c>
      <c r="B77" s="44"/>
      <c r="C77" s="45" t="s">
        <v>149</v>
      </c>
      <c r="D77" s="45">
        <f>D78+D79+D80+D81</f>
        <v>1926.35</v>
      </c>
      <c r="E77" s="45">
        <f>D77/G77</f>
        <v>0.6</v>
      </c>
      <c r="F77" s="45">
        <f>E77/12</f>
        <v>0.05</v>
      </c>
      <c r="G77" s="10">
        <v>3188.7</v>
      </c>
      <c r="H77" s="10">
        <v>1.07</v>
      </c>
      <c r="I77" s="34">
        <v>0.16</v>
      </c>
      <c r="J77" s="14">
        <f t="shared" si="0"/>
        <v>0.05</v>
      </c>
    </row>
    <row r="78" spans="1:10" s="14" customFormat="1" ht="30" customHeight="1">
      <c r="A78" s="65" t="s">
        <v>46</v>
      </c>
      <c r="B78" s="66" t="s">
        <v>47</v>
      </c>
      <c r="C78" s="46"/>
      <c r="D78" s="99">
        <v>1926.35</v>
      </c>
      <c r="E78" s="45"/>
      <c r="F78" s="45"/>
      <c r="G78" s="10"/>
      <c r="H78" s="10"/>
      <c r="I78" s="34"/>
      <c r="J78" s="14">
        <f t="shared" si="0"/>
        <v>0</v>
      </c>
    </row>
    <row r="79" spans="1:10" s="13" customFormat="1" ht="28.5" customHeight="1">
      <c r="A79" s="65" t="s">
        <v>116</v>
      </c>
      <c r="B79" s="72" t="s">
        <v>48</v>
      </c>
      <c r="C79" s="52"/>
      <c r="D79" s="52">
        <f>E79*G79</f>
        <v>0</v>
      </c>
      <c r="E79" s="51"/>
      <c r="F79" s="51"/>
      <c r="G79" s="10">
        <v>3188.7</v>
      </c>
      <c r="H79" s="10">
        <v>1.07</v>
      </c>
      <c r="I79" s="34">
        <v>0</v>
      </c>
      <c r="J79" s="14">
        <f t="shared" si="0"/>
        <v>0</v>
      </c>
    </row>
    <row r="80" spans="1:10" s="13" customFormat="1" ht="18" customHeight="1">
      <c r="A80" s="98" t="s">
        <v>118</v>
      </c>
      <c r="B80" s="72" t="s">
        <v>49</v>
      </c>
      <c r="C80" s="52"/>
      <c r="D80" s="52">
        <f>E80*G80</f>
        <v>0</v>
      </c>
      <c r="E80" s="51"/>
      <c r="F80" s="51"/>
      <c r="G80" s="10">
        <v>3188.7</v>
      </c>
      <c r="H80" s="10">
        <v>1.07</v>
      </c>
      <c r="I80" s="34">
        <v>0</v>
      </c>
      <c r="J80" s="14">
        <f t="shared" si="0"/>
        <v>0</v>
      </c>
    </row>
    <row r="81" spans="1:10" s="13" customFormat="1" ht="21" customHeight="1">
      <c r="A81" s="65" t="s">
        <v>119</v>
      </c>
      <c r="B81" s="72" t="s">
        <v>15</v>
      </c>
      <c r="C81" s="52"/>
      <c r="D81" s="52">
        <f>E81*G81</f>
        <v>0</v>
      </c>
      <c r="E81" s="51"/>
      <c r="F81" s="51"/>
      <c r="G81" s="10">
        <v>3188.7</v>
      </c>
      <c r="H81" s="10">
        <v>1.07</v>
      </c>
      <c r="I81" s="34">
        <v>0</v>
      </c>
      <c r="J81" s="14">
        <f t="shared" si="0"/>
        <v>0</v>
      </c>
    </row>
    <row r="82" spans="1:10" s="13" customFormat="1" ht="30">
      <c r="A82" s="47" t="s">
        <v>35</v>
      </c>
      <c r="B82" s="66"/>
      <c r="C82" s="45" t="s">
        <v>150</v>
      </c>
      <c r="D82" s="45">
        <v>0</v>
      </c>
      <c r="E82" s="45">
        <f>D82/G82</f>
        <v>0</v>
      </c>
      <c r="F82" s="45">
        <f>E82/12</f>
        <v>0</v>
      </c>
      <c r="G82" s="10">
        <v>3188.7</v>
      </c>
      <c r="H82" s="10">
        <v>1.07</v>
      </c>
      <c r="I82" s="34">
        <v>0.07</v>
      </c>
      <c r="J82" s="14">
        <f t="shared" si="0"/>
        <v>0</v>
      </c>
    </row>
    <row r="83" spans="1:10" s="13" customFormat="1" ht="15">
      <c r="A83" s="65" t="s">
        <v>120</v>
      </c>
      <c r="B83" s="66" t="s">
        <v>15</v>
      </c>
      <c r="C83" s="45"/>
      <c r="D83" s="41">
        <v>0</v>
      </c>
      <c r="E83" s="45"/>
      <c r="F83" s="45"/>
      <c r="G83" s="10"/>
      <c r="H83" s="10"/>
      <c r="I83" s="34"/>
      <c r="J83" s="14">
        <f t="shared" si="0"/>
        <v>0</v>
      </c>
    </row>
    <row r="84" spans="1:10" s="13" customFormat="1" ht="15">
      <c r="A84" s="98" t="s">
        <v>121</v>
      </c>
      <c r="B84" s="72" t="s">
        <v>49</v>
      </c>
      <c r="C84" s="45"/>
      <c r="D84" s="41">
        <v>0</v>
      </c>
      <c r="E84" s="45"/>
      <c r="F84" s="45"/>
      <c r="G84" s="10"/>
      <c r="H84" s="10"/>
      <c r="I84" s="34"/>
      <c r="J84" s="14">
        <f t="shared" si="0"/>
        <v>0</v>
      </c>
    </row>
    <row r="85" spans="1:10" s="13" customFormat="1" ht="15">
      <c r="A85" s="65" t="s">
        <v>122</v>
      </c>
      <c r="B85" s="72" t="s">
        <v>48</v>
      </c>
      <c r="C85" s="45"/>
      <c r="D85" s="41">
        <v>0</v>
      </c>
      <c r="E85" s="45"/>
      <c r="F85" s="45"/>
      <c r="G85" s="10"/>
      <c r="H85" s="10"/>
      <c r="I85" s="34"/>
      <c r="J85" s="14">
        <f t="shared" si="0"/>
        <v>0</v>
      </c>
    </row>
    <row r="86" spans="1:10" s="13" customFormat="1" ht="25.5">
      <c r="A86" s="65" t="s">
        <v>123</v>
      </c>
      <c r="B86" s="72" t="s">
        <v>49</v>
      </c>
      <c r="C86" s="45"/>
      <c r="D86" s="41">
        <v>0</v>
      </c>
      <c r="E86" s="45"/>
      <c r="F86" s="45"/>
      <c r="G86" s="10"/>
      <c r="H86" s="10"/>
      <c r="I86" s="34"/>
      <c r="J86" s="14">
        <f t="shared" si="0"/>
        <v>0</v>
      </c>
    </row>
    <row r="87" spans="1:10" s="13" customFormat="1" ht="15">
      <c r="A87" s="47" t="s">
        <v>36</v>
      </c>
      <c r="B87" s="66"/>
      <c r="C87" s="45" t="s">
        <v>151</v>
      </c>
      <c r="D87" s="45">
        <f>D88+D89+D90+D91+D92+D93</f>
        <v>11544.93</v>
      </c>
      <c r="E87" s="45">
        <f>D87/G87</f>
        <v>3.62</v>
      </c>
      <c r="F87" s="45">
        <f>E87/12</f>
        <v>0.3</v>
      </c>
      <c r="G87" s="10">
        <v>3188.7</v>
      </c>
      <c r="H87" s="10">
        <v>1.07</v>
      </c>
      <c r="I87" s="34">
        <v>0.21</v>
      </c>
      <c r="J87" s="14">
        <f t="shared" si="0"/>
        <v>0.301666666666667</v>
      </c>
    </row>
    <row r="88" spans="1:10" s="13" customFormat="1" ht="15">
      <c r="A88" s="65" t="s">
        <v>32</v>
      </c>
      <c r="B88" s="66" t="s">
        <v>7</v>
      </c>
      <c r="C88" s="87"/>
      <c r="D88" s="52">
        <v>1342.44</v>
      </c>
      <c r="E88" s="51"/>
      <c r="F88" s="51"/>
      <c r="G88" s="10">
        <v>3188.7</v>
      </c>
      <c r="H88" s="10">
        <v>1.07</v>
      </c>
      <c r="I88" s="34">
        <v>0.02</v>
      </c>
      <c r="J88" s="14">
        <f t="shared" si="0"/>
        <v>0</v>
      </c>
    </row>
    <row r="89" spans="1:10" s="13" customFormat="1" ht="43.5" customHeight="1">
      <c r="A89" s="65" t="s">
        <v>103</v>
      </c>
      <c r="B89" s="66" t="s">
        <v>15</v>
      </c>
      <c r="C89" s="87"/>
      <c r="D89" s="52">
        <v>5817.02</v>
      </c>
      <c r="E89" s="51"/>
      <c r="F89" s="51"/>
      <c r="G89" s="10">
        <v>3188.7</v>
      </c>
      <c r="H89" s="10">
        <v>1.07</v>
      </c>
      <c r="I89" s="34">
        <v>0.11</v>
      </c>
      <c r="J89" s="14">
        <f t="shared" si="0"/>
        <v>0</v>
      </c>
    </row>
    <row r="90" spans="1:10" s="13" customFormat="1" ht="42" customHeight="1">
      <c r="A90" s="65" t="s">
        <v>104</v>
      </c>
      <c r="B90" s="66" t="s">
        <v>15</v>
      </c>
      <c r="C90" s="87"/>
      <c r="D90" s="52">
        <v>1006.81</v>
      </c>
      <c r="E90" s="51"/>
      <c r="F90" s="51"/>
      <c r="G90" s="10">
        <v>3188.7</v>
      </c>
      <c r="H90" s="10">
        <v>1.07</v>
      </c>
      <c r="I90" s="34">
        <v>0.02</v>
      </c>
      <c r="J90" s="14">
        <f t="shared" si="0"/>
        <v>0</v>
      </c>
    </row>
    <row r="91" spans="1:10" s="13" customFormat="1" ht="25.5">
      <c r="A91" s="65" t="s">
        <v>51</v>
      </c>
      <c r="B91" s="66" t="s">
        <v>10</v>
      </c>
      <c r="C91" s="87"/>
      <c r="D91" s="52">
        <v>3378.66</v>
      </c>
      <c r="E91" s="51"/>
      <c r="F91" s="51"/>
      <c r="G91" s="10">
        <v>3188.7</v>
      </c>
      <c r="H91" s="10">
        <v>1.07</v>
      </c>
      <c r="I91" s="34">
        <v>0.06</v>
      </c>
      <c r="J91" s="14">
        <f t="shared" si="0"/>
        <v>0</v>
      </c>
    </row>
    <row r="92" spans="1:10" s="13" customFormat="1" ht="18" customHeight="1">
      <c r="A92" s="65" t="s">
        <v>39</v>
      </c>
      <c r="B92" s="72" t="s">
        <v>105</v>
      </c>
      <c r="C92" s="46"/>
      <c r="D92" s="69">
        <v>0</v>
      </c>
      <c r="E92" s="53"/>
      <c r="F92" s="53"/>
      <c r="G92" s="10">
        <v>3188.7</v>
      </c>
      <c r="H92" s="10"/>
      <c r="I92" s="34"/>
      <c r="J92" s="14">
        <f t="shared" si="0"/>
        <v>0</v>
      </c>
    </row>
    <row r="93" spans="1:10" s="13" customFormat="1" ht="54" customHeight="1">
      <c r="A93" s="65" t="s">
        <v>106</v>
      </c>
      <c r="B93" s="72" t="s">
        <v>69</v>
      </c>
      <c r="C93" s="46"/>
      <c r="D93" s="69">
        <v>0</v>
      </c>
      <c r="E93" s="53"/>
      <c r="F93" s="53"/>
      <c r="G93" s="10">
        <v>3188.7</v>
      </c>
      <c r="H93" s="10"/>
      <c r="I93" s="34"/>
      <c r="J93" s="14">
        <f t="shared" si="0"/>
        <v>0</v>
      </c>
    </row>
    <row r="94" spans="1:10" s="13" customFormat="1" ht="15">
      <c r="A94" s="47" t="s">
        <v>37</v>
      </c>
      <c r="B94" s="66"/>
      <c r="C94" s="45" t="s">
        <v>152</v>
      </c>
      <c r="D94" s="45">
        <f>D95</f>
        <v>1208.01</v>
      </c>
      <c r="E94" s="45">
        <f>D94/G94</f>
        <v>0.38</v>
      </c>
      <c r="F94" s="45">
        <f>E94/12</f>
        <v>0.03</v>
      </c>
      <c r="G94" s="10">
        <v>3188.7</v>
      </c>
      <c r="H94" s="10">
        <v>1.07</v>
      </c>
      <c r="I94" s="34">
        <v>0.1</v>
      </c>
      <c r="J94" s="14">
        <f t="shared" si="0"/>
        <v>0.0316666666666667</v>
      </c>
    </row>
    <row r="95" spans="1:10" s="13" customFormat="1" ht="15">
      <c r="A95" s="65" t="s">
        <v>33</v>
      </c>
      <c r="B95" s="66" t="s">
        <v>15</v>
      </c>
      <c r="C95" s="87"/>
      <c r="D95" s="52">
        <v>1208.01</v>
      </c>
      <c r="E95" s="51"/>
      <c r="F95" s="51"/>
      <c r="G95" s="10">
        <v>3188.7</v>
      </c>
      <c r="H95" s="10">
        <v>1.07</v>
      </c>
      <c r="I95" s="34">
        <v>0.02</v>
      </c>
      <c r="J95" s="14">
        <f t="shared" si="0"/>
        <v>0</v>
      </c>
    </row>
    <row r="96" spans="1:10" s="10" customFormat="1" ht="15">
      <c r="A96" s="47" t="s">
        <v>41</v>
      </c>
      <c r="B96" s="44"/>
      <c r="C96" s="45" t="s">
        <v>153</v>
      </c>
      <c r="D96" s="45">
        <f>D97+D98</f>
        <v>9742.66</v>
      </c>
      <c r="E96" s="45">
        <f>D96/G96</f>
        <v>3.06</v>
      </c>
      <c r="F96" s="45">
        <f>E96/12</f>
        <v>0.26</v>
      </c>
      <c r="G96" s="10">
        <v>3188.7</v>
      </c>
      <c r="H96" s="10">
        <v>1.07</v>
      </c>
      <c r="I96" s="34">
        <v>0.03</v>
      </c>
      <c r="J96" s="14">
        <f t="shared" si="0"/>
        <v>0.255</v>
      </c>
    </row>
    <row r="97" spans="1:10" s="13" customFormat="1" ht="45" customHeight="1">
      <c r="A97" s="98" t="s">
        <v>107</v>
      </c>
      <c r="B97" s="72" t="s">
        <v>20</v>
      </c>
      <c r="C97" s="52"/>
      <c r="D97" s="52">
        <v>9742.66</v>
      </c>
      <c r="E97" s="51"/>
      <c r="F97" s="51"/>
      <c r="G97" s="10">
        <v>3188.7</v>
      </c>
      <c r="H97" s="10">
        <v>1.07</v>
      </c>
      <c r="I97" s="34">
        <v>0.03</v>
      </c>
      <c r="J97" s="14">
        <f t="shared" si="0"/>
        <v>0</v>
      </c>
    </row>
    <row r="98" spans="1:10" s="13" customFormat="1" ht="27.75" customHeight="1">
      <c r="A98" s="98" t="s">
        <v>144</v>
      </c>
      <c r="B98" s="72" t="s">
        <v>69</v>
      </c>
      <c r="C98" s="52"/>
      <c r="D98" s="52">
        <v>0</v>
      </c>
      <c r="E98" s="51"/>
      <c r="F98" s="51"/>
      <c r="G98" s="10">
        <v>3188.7</v>
      </c>
      <c r="H98" s="10">
        <v>1.07</v>
      </c>
      <c r="I98" s="34">
        <v>0.03</v>
      </c>
      <c r="J98" s="14">
        <f t="shared" si="0"/>
        <v>0</v>
      </c>
    </row>
    <row r="99" spans="1:10" s="10" customFormat="1" ht="15">
      <c r="A99" s="47" t="s">
        <v>40</v>
      </c>
      <c r="B99" s="44"/>
      <c r="C99" s="45" t="s">
        <v>154</v>
      </c>
      <c r="D99" s="45">
        <f>D100+D101</f>
        <v>6362.32</v>
      </c>
      <c r="E99" s="45">
        <f>D99/G99</f>
        <v>2</v>
      </c>
      <c r="F99" s="45">
        <f>E99/12</f>
        <v>0.17</v>
      </c>
      <c r="G99" s="10">
        <v>3188.7</v>
      </c>
      <c r="H99" s="10">
        <v>1.07</v>
      </c>
      <c r="I99" s="34">
        <v>0.03</v>
      </c>
      <c r="J99" s="14">
        <f t="shared" si="0"/>
        <v>0.166666666666667</v>
      </c>
    </row>
    <row r="100" spans="1:10" s="13" customFormat="1" ht="15">
      <c r="A100" s="65" t="s">
        <v>50</v>
      </c>
      <c r="B100" s="72" t="s">
        <v>15</v>
      </c>
      <c r="C100" s="52"/>
      <c r="D100" s="52">
        <f>19086.97/3</f>
        <v>6362.32</v>
      </c>
      <c r="E100" s="51"/>
      <c r="F100" s="51"/>
      <c r="G100" s="10">
        <v>3188.7</v>
      </c>
      <c r="H100" s="10">
        <v>1.07</v>
      </c>
      <c r="I100" s="34">
        <v>0.03</v>
      </c>
      <c r="J100" s="14">
        <f t="shared" si="0"/>
        <v>0</v>
      </c>
    </row>
    <row r="101" spans="1:10" s="13" customFormat="1" ht="15">
      <c r="A101" s="65" t="s">
        <v>56</v>
      </c>
      <c r="B101" s="66" t="s">
        <v>45</v>
      </c>
      <c r="C101" s="52"/>
      <c r="D101" s="52">
        <v>0</v>
      </c>
      <c r="E101" s="51"/>
      <c r="F101" s="51"/>
      <c r="G101" s="10">
        <v>3188.7</v>
      </c>
      <c r="H101" s="10">
        <v>1.07</v>
      </c>
      <c r="I101" s="34">
        <v>0.03</v>
      </c>
      <c r="J101" s="14">
        <f t="shared" si="0"/>
        <v>0</v>
      </c>
    </row>
    <row r="102" spans="1:10" s="13" customFormat="1" ht="25.5" customHeight="1" thickBot="1">
      <c r="A102" s="84" t="s">
        <v>73</v>
      </c>
      <c r="B102" s="85" t="s">
        <v>74</v>
      </c>
      <c r="C102" s="83"/>
      <c r="D102" s="83">
        <v>0</v>
      </c>
      <c r="E102" s="82">
        <f>D102/G102</f>
        <v>0</v>
      </c>
      <c r="F102" s="50">
        <v>0</v>
      </c>
      <c r="G102" s="10">
        <v>3188.7</v>
      </c>
      <c r="H102" s="10"/>
      <c r="I102" s="34"/>
      <c r="J102" s="14">
        <f t="shared" si="0"/>
        <v>0</v>
      </c>
    </row>
    <row r="103" spans="1:10" s="10" customFormat="1" ht="167.25" customHeight="1" thickBot="1">
      <c r="A103" s="100" t="s">
        <v>158</v>
      </c>
      <c r="B103" s="74" t="s">
        <v>10</v>
      </c>
      <c r="C103" s="49"/>
      <c r="D103" s="59">
        <f>E103*G103</f>
        <v>16071.05</v>
      </c>
      <c r="E103" s="59">
        <f>12*F103</f>
        <v>5.04</v>
      </c>
      <c r="F103" s="50">
        <v>0.42</v>
      </c>
      <c r="G103" s="10">
        <v>3188.7</v>
      </c>
      <c r="H103" s="10">
        <v>1.07</v>
      </c>
      <c r="I103" s="34">
        <v>0.3</v>
      </c>
      <c r="J103" s="14">
        <f t="shared" si="0"/>
        <v>0.42</v>
      </c>
    </row>
    <row r="104" spans="1:10" s="10" customFormat="1" ht="30.75" thickBot="1">
      <c r="A104" s="73" t="s">
        <v>72</v>
      </c>
      <c r="B104" s="74" t="s">
        <v>138</v>
      </c>
      <c r="C104" s="49"/>
      <c r="D104" s="49">
        <v>26356.32</v>
      </c>
      <c r="E104" s="87">
        <f>D104/G104</f>
        <v>8.27</v>
      </c>
      <c r="F104" s="49">
        <f>E104/12</f>
        <v>0.69</v>
      </c>
      <c r="G104" s="10">
        <v>3188.7</v>
      </c>
      <c r="I104" s="34"/>
      <c r="J104" s="14">
        <f t="shared" si="0"/>
        <v>0.689166666666667</v>
      </c>
    </row>
    <row r="105" spans="1:10" s="10" customFormat="1" ht="19.5" thickBot="1">
      <c r="A105" s="73" t="s">
        <v>67</v>
      </c>
      <c r="B105" s="55" t="s">
        <v>9</v>
      </c>
      <c r="C105" s="49"/>
      <c r="D105" s="49">
        <f>E105*G105</f>
        <v>72702.36</v>
      </c>
      <c r="E105" s="49">
        <f>12*F105</f>
        <v>22.8</v>
      </c>
      <c r="F105" s="49">
        <v>1.9</v>
      </c>
      <c r="G105" s="10">
        <v>3188.7</v>
      </c>
      <c r="I105" s="34"/>
      <c r="J105" s="14">
        <f t="shared" si="0"/>
        <v>1.9</v>
      </c>
    </row>
    <row r="106" spans="1:9" s="10" customFormat="1" ht="19.5" thickBot="1">
      <c r="A106" s="75" t="s">
        <v>29</v>
      </c>
      <c r="B106" s="74"/>
      <c r="C106" s="49"/>
      <c r="D106" s="88">
        <f>D105+D104+D103+D102+D99+D96+D94+D87+D82+D77+D63+D62+D61+D60+D50+D49+D48+D42+D41+D40+D29+D16</f>
        <v>539063.05</v>
      </c>
      <c r="E106" s="88">
        <f>E105+E104+E103+E102+E99+E96+E94+E87+E82+E77+E63+E62+E61+E60+E50+E49+E48+E42+E41+E40+E29+E16</f>
        <v>169.06</v>
      </c>
      <c r="F106" s="88">
        <f>F105+F104+F103+F102+F99+F96+F94+F87+F82+F77+F63+F62+F61+F60+F50+F49+F48+F42+F41+F40+F29+F16</f>
        <v>14.1</v>
      </c>
      <c r="G106" s="10">
        <v>3188.7</v>
      </c>
      <c r="I106" s="34"/>
    </row>
    <row r="107" spans="1:9" s="18" customFormat="1" ht="15">
      <c r="A107" s="76"/>
      <c r="B107" s="56"/>
      <c r="C107" s="56"/>
      <c r="D107" s="56"/>
      <c r="E107" s="56"/>
      <c r="F107" s="56"/>
      <c r="G107" s="10">
        <v>3188.7</v>
      </c>
      <c r="I107" s="37"/>
    </row>
    <row r="108" spans="1:9" s="15" customFormat="1" ht="19.5" thickBot="1">
      <c r="A108" s="77"/>
      <c r="B108" s="78"/>
      <c r="C108" s="57"/>
      <c r="D108" s="57"/>
      <c r="E108" s="57"/>
      <c r="F108" s="57"/>
      <c r="G108" s="10">
        <v>3188.7</v>
      </c>
      <c r="I108" s="38"/>
    </row>
    <row r="109" spans="1:9" s="10" customFormat="1" ht="18.75">
      <c r="A109" s="89" t="s">
        <v>64</v>
      </c>
      <c r="B109" s="90"/>
      <c r="C109" s="59"/>
      <c r="D109" s="59">
        <f>D110+D111+D112</f>
        <v>16658.13</v>
      </c>
      <c r="E109" s="59">
        <f>E110+E111+E112</f>
        <v>5.22</v>
      </c>
      <c r="F109" s="59">
        <f>F110+F111+F112</f>
        <v>0.43</v>
      </c>
      <c r="G109" s="10">
        <v>3188.7</v>
      </c>
      <c r="I109" s="34"/>
    </row>
    <row r="110" spans="1:9" s="10" customFormat="1" ht="15">
      <c r="A110" s="86" t="s">
        <v>124</v>
      </c>
      <c r="B110" s="79"/>
      <c r="C110" s="54"/>
      <c r="D110" s="54">
        <v>12380.26</v>
      </c>
      <c r="E110" s="54">
        <f>D110/G110</f>
        <v>3.88</v>
      </c>
      <c r="F110" s="54">
        <f>E110/12</f>
        <v>0.32</v>
      </c>
      <c r="G110" s="10">
        <v>3188.7</v>
      </c>
      <c r="I110" s="34"/>
    </row>
    <row r="111" spans="1:9" s="10" customFormat="1" ht="15">
      <c r="A111" s="86" t="s">
        <v>125</v>
      </c>
      <c r="B111" s="79"/>
      <c r="C111" s="54"/>
      <c r="D111" s="54">
        <v>863.71</v>
      </c>
      <c r="E111" s="54">
        <f>D111/G111</f>
        <v>0.27</v>
      </c>
      <c r="F111" s="54">
        <f>E111/12</f>
        <v>0.02</v>
      </c>
      <c r="G111" s="10">
        <v>3188.7</v>
      </c>
      <c r="I111" s="34"/>
    </row>
    <row r="112" spans="1:9" s="10" customFormat="1" ht="15">
      <c r="A112" s="91" t="s">
        <v>126</v>
      </c>
      <c r="B112" s="79"/>
      <c r="C112" s="54"/>
      <c r="D112" s="54">
        <v>3414.16</v>
      </c>
      <c r="E112" s="54">
        <f>D112/G112</f>
        <v>1.07</v>
      </c>
      <c r="F112" s="54">
        <f>E112/12</f>
        <v>0.09</v>
      </c>
      <c r="G112" s="10">
        <v>3188.7</v>
      </c>
      <c r="I112" s="34"/>
    </row>
    <row r="113" spans="1:9" s="15" customFormat="1" ht="18.75">
      <c r="A113" s="95"/>
      <c r="B113" s="78"/>
      <c r="C113" s="57"/>
      <c r="D113" s="96"/>
      <c r="E113" s="96"/>
      <c r="F113" s="96"/>
      <c r="I113" s="38"/>
    </row>
    <row r="114" spans="1:9" s="15" customFormat="1" ht="19.5" thickBot="1">
      <c r="A114" s="77"/>
      <c r="B114" s="78"/>
      <c r="C114" s="57"/>
      <c r="D114" s="57"/>
      <c r="E114" s="57"/>
      <c r="F114" s="57"/>
      <c r="I114" s="38"/>
    </row>
    <row r="115" spans="1:9" s="15" customFormat="1" ht="19.5" thickBot="1">
      <c r="A115" s="75" t="s">
        <v>156</v>
      </c>
      <c r="B115" s="80"/>
      <c r="C115" s="81"/>
      <c r="D115" s="81">
        <f>D106+D109</f>
        <v>555721.18</v>
      </c>
      <c r="E115" s="81">
        <f>E106+E109</f>
        <v>174.28</v>
      </c>
      <c r="F115" s="81">
        <f>F106+F109</f>
        <v>14.53</v>
      </c>
      <c r="I115" s="38"/>
    </row>
    <row r="116" spans="1:9" s="15" customFormat="1" ht="18.75">
      <c r="A116" s="20"/>
      <c r="B116" s="21"/>
      <c r="C116" s="22"/>
      <c r="D116" s="22"/>
      <c r="E116" s="22"/>
      <c r="F116" s="23"/>
      <c r="I116" s="38"/>
    </row>
    <row r="117" spans="1:9" s="15" customFormat="1" ht="18.75">
      <c r="A117" s="47" t="s">
        <v>114</v>
      </c>
      <c r="B117" s="44" t="s">
        <v>9</v>
      </c>
      <c r="C117" s="49" t="s">
        <v>145</v>
      </c>
      <c r="D117" s="49">
        <v>161295.08</v>
      </c>
      <c r="E117" s="49">
        <f>D117/G117</f>
        <v>50.58</v>
      </c>
      <c r="F117" s="49">
        <f>E117/12</f>
        <v>4.22</v>
      </c>
      <c r="G117" s="15">
        <v>3188.7</v>
      </c>
      <c r="I117" s="38"/>
    </row>
    <row r="118" spans="1:9" s="15" customFormat="1" ht="19.5" thickBot="1">
      <c r="A118" s="118"/>
      <c r="B118" s="118"/>
      <c r="C118" s="118"/>
      <c r="D118" s="118"/>
      <c r="E118" s="118"/>
      <c r="F118" s="23"/>
      <c r="I118" s="38"/>
    </row>
    <row r="119" spans="1:9" s="16" customFormat="1" ht="20.25" thickBot="1">
      <c r="A119" s="75" t="s">
        <v>157</v>
      </c>
      <c r="B119" s="102"/>
      <c r="C119" s="103"/>
      <c r="D119" s="104">
        <f>D115+D117</f>
        <v>717016.26</v>
      </c>
      <c r="E119" s="104">
        <f>E115+E117</f>
        <v>224.86</v>
      </c>
      <c r="F119" s="104">
        <f>F115+F117</f>
        <v>18.75</v>
      </c>
      <c r="I119" s="36"/>
    </row>
    <row r="120" spans="1:9" s="16" customFormat="1" ht="19.5">
      <c r="A120" s="105"/>
      <c r="B120" s="25"/>
      <c r="C120" s="106"/>
      <c r="D120" s="107"/>
      <c r="E120" s="107"/>
      <c r="F120" s="107"/>
      <c r="I120" s="36"/>
    </row>
    <row r="121" spans="1:9" s="16" customFormat="1" ht="19.5">
      <c r="A121" s="105"/>
      <c r="B121" s="25"/>
      <c r="C121" s="106"/>
      <c r="D121" s="107"/>
      <c r="E121" s="107"/>
      <c r="F121" s="107"/>
      <c r="I121" s="36"/>
    </row>
    <row r="122" spans="1:9" s="16" customFormat="1" ht="19.5">
      <c r="A122" s="24"/>
      <c r="B122" s="25"/>
      <c r="C122" s="18"/>
      <c r="D122" s="18"/>
      <c r="E122" s="19"/>
      <c r="F122" s="27"/>
      <c r="I122" s="36"/>
    </row>
    <row r="123" spans="1:9" s="16" customFormat="1" ht="19.5">
      <c r="A123" s="24"/>
      <c r="B123" s="25"/>
      <c r="C123" s="18"/>
      <c r="D123" s="18"/>
      <c r="E123" s="19"/>
      <c r="F123" s="27"/>
      <c r="I123" s="36"/>
    </row>
    <row r="124" spans="1:9" s="18" customFormat="1" ht="14.25">
      <c r="A124" s="118" t="s">
        <v>27</v>
      </c>
      <c r="B124" s="118"/>
      <c r="C124" s="118"/>
      <c r="D124" s="118"/>
      <c r="I124" s="37"/>
    </row>
    <row r="125" spans="6:9" s="18" customFormat="1" ht="12.75">
      <c r="F125" s="19"/>
      <c r="I125" s="37"/>
    </row>
    <row r="126" spans="1:9" s="18" customFormat="1" ht="12.75">
      <c r="A126" s="17" t="s">
        <v>28</v>
      </c>
      <c r="F126" s="19"/>
      <c r="I126" s="37"/>
    </row>
    <row r="127" spans="6:9" s="18" customFormat="1" ht="12.75">
      <c r="F127" s="19"/>
      <c r="I127" s="37"/>
    </row>
    <row r="128" spans="6:9" s="18" customFormat="1" ht="12.75">
      <c r="F128" s="19"/>
      <c r="I128" s="37"/>
    </row>
    <row r="129" spans="6:9" s="18" customFormat="1" ht="12.75">
      <c r="F129" s="19"/>
      <c r="I129" s="37"/>
    </row>
    <row r="130" spans="6:9" s="18" customFormat="1" ht="12.75">
      <c r="F130" s="19"/>
      <c r="I130" s="37"/>
    </row>
    <row r="131" spans="6:9" s="18" customFormat="1" ht="12.75">
      <c r="F131" s="19"/>
      <c r="I131" s="37"/>
    </row>
    <row r="132" spans="6:9" s="18" customFormat="1" ht="12.75">
      <c r="F132" s="19"/>
      <c r="I132" s="37"/>
    </row>
    <row r="133" spans="6:9" s="18" customFormat="1" ht="12.75">
      <c r="F133" s="19"/>
      <c r="I133" s="37"/>
    </row>
    <row r="134" spans="6:9" s="18" customFormat="1" ht="12.75">
      <c r="F134" s="19"/>
      <c r="I134" s="37"/>
    </row>
    <row r="135" spans="6:9" s="18" customFormat="1" ht="12.75">
      <c r="F135" s="19"/>
      <c r="I135" s="37"/>
    </row>
    <row r="136" spans="6:9" s="18" customFormat="1" ht="12.75">
      <c r="F136" s="19"/>
      <c r="I136" s="37"/>
    </row>
    <row r="137" spans="6:9" s="18" customFormat="1" ht="12.75">
      <c r="F137" s="19"/>
      <c r="I137" s="37"/>
    </row>
    <row r="138" spans="6:9" s="18" customFormat="1" ht="12.75">
      <c r="F138" s="19"/>
      <c r="I138" s="37"/>
    </row>
    <row r="139" spans="6:9" s="18" customFormat="1" ht="12.75">
      <c r="F139" s="19"/>
      <c r="I139" s="37"/>
    </row>
    <row r="140" spans="6:9" s="18" customFormat="1" ht="12.75">
      <c r="F140" s="19"/>
      <c r="I140" s="37"/>
    </row>
    <row r="141" spans="6:9" s="18" customFormat="1" ht="12.75">
      <c r="F141" s="19"/>
      <c r="I141" s="37"/>
    </row>
    <row r="142" spans="6:9" s="18" customFormat="1" ht="12.75">
      <c r="F142" s="19"/>
      <c r="I142" s="37"/>
    </row>
    <row r="143" spans="6:9" s="18" customFormat="1" ht="12.75">
      <c r="F143" s="19"/>
      <c r="I143" s="37"/>
    </row>
    <row r="144" spans="6:9" s="18" customFormat="1" ht="12.75">
      <c r="F144" s="19"/>
      <c r="I144" s="37"/>
    </row>
  </sheetData>
  <sheetProtection/>
  <mergeCells count="13">
    <mergeCell ref="A124:D124"/>
    <mergeCell ref="A9:F9"/>
    <mergeCell ref="A10:H10"/>
    <mergeCell ref="A11:F11"/>
    <mergeCell ref="A12:F12"/>
    <mergeCell ref="A15:F15"/>
    <mergeCell ref="A118:E118"/>
    <mergeCell ref="A1:F1"/>
    <mergeCell ref="B2:F2"/>
    <mergeCell ref="B3:F3"/>
    <mergeCell ref="B4:F4"/>
    <mergeCell ref="A7:F7"/>
    <mergeCell ref="A8:F8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tabSelected="1" view="pageBreakPreview" zoomScale="60" zoomScaleNormal="80" zoomScalePageLayoutView="0" workbookViewId="0" topLeftCell="A1">
      <selection activeCell="G13" sqref="G13"/>
    </sheetView>
  </sheetViews>
  <sheetFormatPr defaultColWidth="9.00390625" defaultRowHeight="12.75"/>
  <cols>
    <col min="1" max="1" width="75.00390625" style="1" customWidth="1"/>
    <col min="2" max="2" width="19.00390625" style="1" customWidth="1"/>
    <col min="3" max="3" width="13.875" style="1" customWidth="1"/>
    <col min="4" max="4" width="14.875" style="1" customWidth="1"/>
    <col min="5" max="5" width="13.875" style="1" customWidth="1"/>
    <col min="6" max="6" width="19.75390625" style="28" customWidth="1"/>
    <col min="7" max="7" width="15.375" style="1" customWidth="1"/>
    <col min="8" max="8" width="15.375" style="1" hidden="1" customWidth="1"/>
    <col min="9" max="9" width="15.375" style="32" hidden="1" customWidth="1"/>
    <col min="10" max="12" width="15.375" style="1" customWidth="1"/>
    <col min="13" max="16384" width="9.125" style="1" customWidth="1"/>
  </cols>
  <sheetData>
    <row r="1" spans="1:6" ht="16.5" customHeight="1">
      <c r="A1" s="119" t="s">
        <v>141</v>
      </c>
      <c r="B1" s="120"/>
      <c r="C1" s="120"/>
      <c r="D1" s="120"/>
      <c r="E1" s="120"/>
      <c r="F1" s="120"/>
    </row>
    <row r="2" spans="2:6" ht="12.75" customHeight="1">
      <c r="B2" s="121"/>
      <c r="C2" s="121"/>
      <c r="D2" s="121"/>
      <c r="E2" s="120"/>
      <c r="F2" s="120"/>
    </row>
    <row r="3" spans="2:6" ht="14.25" customHeight="1">
      <c r="B3" s="121" t="s">
        <v>0</v>
      </c>
      <c r="C3" s="121"/>
      <c r="D3" s="121"/>
      <c r="E3" s="120"/>
      <c r="F3" s="120"/>
    </row>
    <row r="4" spans="2:6" ht="14.25" customHeight="1">
      <c r="B4" s="121" t="s">
        <v>142</v>
      </c>
      <c r="C4" s="121"/>
      <c r="D4" s="121"/>
      <c r="E4" s="120"/>
      <c r="F4" s="120"/>
    </row>
    <row r="5" spans="1:6" ht="21" customHeight="1">
      <c r="A5" s="58" t="s">
        <v>75</v>
      </c>
      <c r="B5" s="40"/>
      <c r="C5" s="40"/>
      <c r="D5" s="40"/>
      <c r="E5" s="39"/>
      <c r="F5" s="39"/>
    </row>
    <row r="6" spans="1:6" ht="21" customHeight="1">
      <c r="A6" s="58"/>
      <c r="B6" s="40"/>
      <c r="C6" s="40"/>
      <c r="D6" s="40"/>
      <c r="E6" s="39"/>
      <c r="F6" s="39"/>
    </row>
    <row r="7" spans="1:7" ht="35.25" customHeight="1">
      <c r="A7" s="122"/>
      <c r="B7" s="123"/>
      <c r="C7" s="123"/>
      <c r="D7" s="123"/>
      <c r="E7" s="123"/>
      <c r="F7" s="123"/>
      <c r="G7" s="2"/>
    </row>
    <row r="8" spans="1:7" ht="24" customHeight="1">
      <c r="A8" s="124" t="s">
        <v>76</v>
      </c>
      <c r="B8" s="124"/>
      <c r="C8" s="124"/>
      <c r="D8" s="124"/>
      <c r="E8" s="124"/>
      <c r="F8" s="124"/>
      <c r="G8" s="2"/>
    </row>
    <row r="9" spans="1:9" s="3" customFormat="1" ht="22.5" customHeight="1">
      <c r="A9" s="108" t="s">
        <v>1</v>
      </c>
      <c r="B9" s="108"/>
      <c r="C9" s="108"/>
      <c r="D9" s="108"/>
      <c r="E9" s="109"/>
      <c r="F9" s="109"/>
      <c r="I9" s="33"/>
    </row>
    <row r="10" spans="1:8" s="4" customFormat="1" ht="18.75" customHeight="1">
      <c r="A10" s="108" t="s">
        <v>140</v>
      </c>
      <c r="B10" s="108"/>
      <c r="C10" s="108"/>
      <c r="D10" s="108"/>
      <c r="E10" s="109"/>
      <c r="F10" s="109"/>
      <c r="G10" s="109"/>
      <c r="H10" s="109"/>
    </row>
    <row r="11" spans="1:6" s="5" customFormat="1" ht="17.25" customHeight="1">
      <c r="A11" s="110" t="s">
        <v>52</v>
      </c>
      <c r="B11" s="110"/>
      <c r="C11" s="110"/>
      <c r="D11" s="110"/>
      <c r="E11" s="111"/>
      <c r="F11" s="111"/>
    </row>
    <row r="12" spans="1:6" s="4" customFormat="1" ht="30" customHeight="1" thickBot="1">
      <c r="A12" s="112" t="s">
        <v>63</v>
      </c>
      <c r="B12" s="112"/>
      <c r="C12" s="112"/>
      <c r="D12" s="112"/>
      <c r="E12" s="113"/>
      <c r="F12" s="113"/>
    </row>
    <row r="13" spans="1:9" s="10" customFormat="1" ht="139.5" customHeight="1" thickBot="1">
      <c r="A13" s="6" t="s">
        <v>2</v>
      </c>
      <c r="B13" s="7" t="s">
        <v>3</v>
      </c>
      <c r="C13" s="8" t="s">
        <v>77</v>
      </c>
      <c r="D13" s="8" t="s">
        <v>30</v>
      </c>
      <c r="E13" s="8" t="s">
        <v>4</v>
      </c>
      <c r="F13" s="9" t="s">
        <v>5</v>
      </c>
      <c r="I13" s="34"/>
    </row>
    <row r="14" spans="1:9" s="13" customFormat="1" ht="12.75">
      <c r="A14" s="11">
        <v>1</v>
      </c>
      <c r="B14" s="12">
        <v>2</v>
      </c>
      <c r="C14" s="29"/>
      <c r="D14" s="29"/>
      <c r="E14" s="30">
        <v>3</v>
      </c>
      <c r="F14" s="31">
        <v>4</v>
      </c>
      <c r="I14" s="35"/>
    </row>
    <row r="15" spans="1:9" s="13" customFormat="1" ht="49.5" customHeight="1">
      <c r="A15" s="114" t="s">
        <v>6</v>
      </c>
      <c r="B15" s="115"/>
      <c r="C15" s="115"/>
      <c r="D15" s="115"/>
      <c r="E15" s="116"/>
      <c r="F15" s="117"/>
      <c r="I15" s="35"/>
    </row>
    <row r="16" spans="1:9" s="10" customFormat="1" ht="18.75" customHeight="1">
      <c r="A16" s="60" t="s">
        <v>71</v>
      </c>
      <c r="B16" s="44" t="s">
        <v>7</v>
      </c>
      <c r="C16" s="46" t="s">
        <v>131</v>
      </c>
      <c r="D16" s="46">
        <f>E16*G16</f>
        <v>123976.66</v>
      </c>
      <c r="E16" s="45">
        <f>F16*12</f>
        <v>38.88</v>
      </c>
      <c r="F16" s="45">
        <f>F26+F28</f>
        <v>3.24</v>
      </c>
      <c r="G16" s="10">
        <v>3188.7</v>
      </c>
      <c r="H16" s="10">
        <v>1.07</v>
      </c>
      <c r="I16" s="34">
        <v>2.24</v>
      </c>
    </row>
    <row r="17" spans="1:9" s="10" customFormat="1" ht="25.5" customHeight="1">
      <c r="A17" s="61" t="s">
        <v>57</v>
      </c>
      <c r="B17" s="62" t="s">
        <v>58</v>
      </c>
      <c r="C17" s="46"/>
      <c r="D17" s="46"/>
      <c r="E17" s="45"/>
      <c r="F17" s="45"/>
      <c r="I17" s="34"/>
    </row>
    <row r="18" spans="1:9" s="10" customFormat="1" ht="25.5" customHeight="1">
      <c r="A18" s="61" t="s">
        <v>59</v>
      </c>
      <c r="B18" s="62" t="s">
        <v>58</v>
      </c>
      <c r="C18" s="46"/>
      <c r="D18" s="46"/>
      <c r="E18" s="45"/>
      <c r="F18" s="45"/>
      <c r="I18" s="34"/>
    </row>
    <row r="19" spans="1:9" s="10" customFormat="1" ht="125.25" customHeight="1">
      <c r="A19" s="61" t="s">
        <v>108</v>
      </c>
      <c r="B19" s="62" t="s">
        <v>20</v>
      </c>
      <c r="C19" s="46"/>
      <c r="D19" s="46"/>
      <c r="E19" s="45"/>
      <c r="F19" s="45"/>
      <c r="I19" s="34"/>
    </row>
    <row r="20" spans="1:9" s="10" customFormat="1" ht="20.25" customHeight="1">
      <c r="A20" s="61" t="s">
        <v>109</v>
      </c>
      <c r="B20" s="62" t="s">
        <v>58</v>
      </c>
      <c r="C20" s="46"/>
      <c r="D20" s="46"/>
      <c r="E20" s="45"/>
      <c r="F20" s="45"/>
      <c r="I20" s="34"/>
    </row>
    <row r="21" spans="1:9" s="10" customFormat="1" ht="15">
      <c r="A21" s="61" t="s">
        <v>110</v>
      </c>
      <c r="B21" s="62" t="s">
        <v>58</v>
      </c>
      <c r="C21" s="46"/>
      <c r="D21" s="46"/>
      <c r="E21" s="45"/>
      <c r="F21" s="45"/>
      <c r="I21" s="34"/>
    </row>
    <row r="22" spans="1:9" s="10" customFormat="1" ht="25.5">
      <c r="A22" s="61" t="s">
        <v>78</v>
      </c>
      <c r="B22" s="62" t="s">
        <v>10</v>
      </c>
      <c r="C22" s="46"/>
      <c r="D22" s="46"/>
      <c r="E22" s="45"/>
      <c r="F22" s="45"/>
      <c r="I22" s="34"/>
    </row>
    <row r="23" spans="1:9" s="10" customFormat="1" ht="15">
      <c r="A23" s="61" t="s">
        <v>79</v>
      </c>
      <c r="B23" s="62" t="s">
        <v>12</v>
      </c>
      <c r="C23" s="46"/>
      <c r="D23" s="46"/>
      <c r="E23" s="45"/>
      <c r="F23" s="45"/>
      <c r="I23" s="34"/>
    </row>
    <row r="24" spans="1:9" s="10" customFormat="1" ht="15">
      <c r="A24" s="61" t="s">
        <v>80</v>
      </c>
      <c r="B24" s="62" t="s">
        <v>58</v>
      </c>
      <c r="C24" s="46"/>
      <c r="D24" s="46"/>
      <c r="E24" s="45"/>
      <c r="F24" s="45"/>
      <c r="I24" s="34"/>
    </row>
    <row r="25" spans="1:9" s="10" customFormat="1" ht="15">
      <c r="A25" s="61" t="s">
        <v>81</v>
      </c>
      <c r="B25" s="62" t="s">
        <v>15</v>
      </c>
      <c r="C25" s="46"/>
      <c r="D25" s="46"/>
      <c r="E25" s="45"/>
      <c r="F25" s="45"/>
      <c r="I25" s="34"/>
    </row>
    <row r="26" spans="1:9" s="10" customFormat="1" ht="15">
      <c r="A26" s="60" t="s">
        <v>111</v>
      </c>
      <c r="B26" s="71"/>
      <c r="C26" s="46"/>
      <c r="D26" s="46"/>
      <c r="E26" s="45"/>
      <c r="F26" s="45">
        <v>3.24</v>
      </c>
      <c r="I26" s="34"/>
    </row>
    <row r="27" spans="1:9" s="10" customFormat="1" ht="15">
      <c r="A27" s="97" t="s">
        <v>68</v>
      </c>
      <c r="B27" s="71" t="s">
        <v>58</v>
      </c>
      <c r="C27" s="46"/>
      <c r="D27" s="46"/>
      <c r="E27" s="45"/>
      <c r="F27" s="41">
        <v>0</v>
      </c>
      <c r="I27" s="34"/>
    </row>
    <row r="28" spans="1:9" s="10" customFormat="1" ht="15">
      <c r="A28" s="60" t="s">
        <v>111</v>
      </c>
      <c r="B28" s="71"/>
      <c r="C28" s="46"/>
      <c r="D28" s="46"/>
      <c r="E28" s="45"/>
      <c r="F28" s="45">
        <f>F27</f>
        <v>0</v>
      </c>
      <c r="I28" s="34"/>
    </row>
    <row r="29" spans="1:9" s="10" customFormat="1" ht="30">
      <c r="A29" s="60" t="s">
        <v>8</v>
      </c>
      <c r="B29" s="63" t="s">
        <v>9</v>
      </c>
      <c r="C29" s="46" t="s">
        <v>132</v>
      </c>
      <c r="D29" s="46">
        <f>E29*G29</f>
        <v>80355.24</v>
      </c>
      <c r="E29" s="45">
        <f>F29*12</f>
        <v>25.2</v>
      </c>
      <c r="F29" s="45">
        <v>2.1</v>
      </c>
      <c r="G29" s="10">
        <v>3188.7</v>
      </c>
      <c r="H29" s="10">
        <v>1.07</v>
      </c>
      <c r="I29" s="34">
        <v>1.51</v>
      </c>
    </row>
    <row r="30" spans="1:9" s="10" customFormat="1" ht="15">
      <c r="A30" s="61" t="s">
        <v>82</v>
      </c>
      <c r="B30" s="62" t="s">
        <v>9</v>
      </c>
      <c r="C30" s="46"/>
      <c r="D30" s="46"/>
      <c r="E30" s="45"/>
      <c r="F30" s="45"/>
      <c r="I30" s="34"/>
    </row>
    <row r="31" spans="1:9" s="10" customFormat="1" ht="15">
      <c r="A31" s="61" t="s">
        <v>112</v>
      </c>
      <c r="B31" s="62" t="s">
        <v>113</v>
      </c>
      <c r="C31" s="46"/>
      <c r="D31" s="46"/>
      <c r="E31" s="45"/>
      <c r="F31" s="45"/>
      <c r="I31" s="34"/>
    </row>
    <row r="32" spans="1:9" s="10" customFormat="1" ht="15">
      <c r="A32" s="61" t="s">
        <v>83</v>
      </c>
      <c r="B32" s="62" t="s">
        <v>84</v>
      </c>
      <c r="C32" s="46"/>
      <c r="D32" s="46"/>
      <c r="E32" s="45"/>
      <c r="F32" s="45"/>
      <c r="I32" s="34"/>
    </row>
    <row r="33" spans="1:9" s="10" customFormat="1" ht="15">
      <c r="A33" s="61" t="s">
        <v>53</v>
      </c>
      <c r="B33" s="62" t="s">
        <v>9</v>
      </c>
      <c r="C33" s="46"/>
      <c r="D33" s="46"/>
      <c r="E33" s="45"/>
      <c r="F33" s="45"/>
      <c r="I33" s="34"/>
    </row>
    <row r="34" spans="1:9" s="10" customFormat="1" ht="25.5">
      <c r="A34" s="61" t="s">
        <v>54</v>
      </c>
      <c r="B34" s="62" t="s">
        <v>10</v>
      </c>
      <c r="C34" s="46"/>
      <c r="D34" s="46"/>
      <c r="E34" s="45"/>
      <c r="F34" s="45"/>
      <c r="I34" s="34"/>
    </row>
    <row r="35" spans="1:9" s="10" customFormat="1" ht="15">
      <c r="A35" s="61" t="s">
        <v>60</v>
      </c>
      <c r="B35" s="62" t="s">
        <v>9</v>
      </c>
      <c r="C35" s="46"/>
      <c r="D35" s="46"/>
      <c r="E35" s="45"/>
      <c r="F35" s="45"/>
      <c r="I35" s="34"/>
    </row>
    <row r="36" spans="1:9" s="10" customFormat="1" ht="15">
      <c r="A36" s="61" t="s">
        <v>61</v>
      </c>
      <c r="B36" s="62" t="s">
        <v>9</v>
      </c>
      <c r="C36" s="46"/>
      <c r="D36" s="46"/>
      <c r="E36" s="45"/>
      <c r="F36" s="45"/>
      <c r="I36" s="34"/>
    </row>
    <row r="37" spans="1:9" s="10" customFormat="1" ht="25.5">
      <c r="A37" s="61" t="s">
        <v>62</v>
      </c>
      <c r="B37" s="62" t="s">
        <v>55</v>
      </c>
      <c r="C37" s="46"/>
      <c r="D37" s="46"/>
      <c r="E37" s="45"/>
      <c r="F37" s="45"/>
      <c r="I37" s="34"/>
    </row>
    <row r="38" spans="1:9" s="10" customFormat="1" ht="25.5">
      <c r="A38" s="61" t="s">
        <v>85</v>
      </c>
      <c r="B38" s="62" t="s">
        <v>10</v>
      </c>
      <c r="C38" s="46"/>
      <c r="D38" s="46"/>
      <c r="E38" s="45"/>
      <c r="F38" s="45"/>
      <c r="I38" s="34"/>
    </row>
    <row r="39" spans="1:9" s="10" customFormat="1" ht="25.5">
      <c r="A39" s="61" t="s">
        <v>86</v>
      </c>
      <c r="B39" s="62" t="s">
        <v>9</v>
      </c>
      <c r="C39" s="46"/>
      <c r="D39" s="46"/>
      <c r="E39" s="45"/>
      <c r="F39" s="45"/>
      <c r="I39" s="34"/>
    </row>
    <row r="40" spans="1:9" s="14" customFormat="1" ht="18" customHeight="1">
      <c r="A40" s="47" t="s">
        <v>11</v>
      </c>
      <c r="B40" s="44" t="s">
        <v>12</v>
      </c>
      <c r="C40" s="46" t="s">
        <v>131</v>
      </c>
      <c r="D40" s="46">
        <f>E40*G40</f>
        <v>31759.45</v>
      </c>
      <c r="E40" s="45">
        <f>F40*12</f>
        <v>9.96</v>
      </c>
      <c r="F40" s="45">
        <v>0.83</v>
      </c>
      <c r="G40" s="10">
        <v>3188.7</v>
      </c>
      <c r="H40" s="10">
        <v>1.07</v>
      </c>
      <c r="I40" s="34">
        <v>0.6</v>
      </c>
    </row>
    <row r="41" spans="1:9" s="10" customFormat="1" ht="15">
      <c r="A41" s="47" t="s">
        <v>13</v>
      </c>
      <c r="B41" s="44" t="s">
        <v>14</v>
      </c>
      <c r="C41" s="46" t="s">
        <v>131</v>
      </c>
      <c r="D41" s="46">
        <f>E41*G41</f>
        <v>103313.88</v>
      </c>
      <c r="E41" s="45">
        <f>F41*12</f>
        <v>32.4</v>
      </c>
      <c r="F41" s="45">
        <v>2.7</v>
      </c>
      <c r="G41" s="10">
        <v>3188.7</v>
      </c>
      <c r="H41" s="10">
        <v>1.07</v>
      </c>
      <c r="I41" s="34">
        <v>1.94</v>
      </c>
    </row>
    <row r="42" spans="1:9" s="10" customFormat="1" ht="15">
      <c r="A42" s="47" t="s">
        <v>114</v>
      </c>
      <c r="B42" s="44" t="s">
        <v>9</v>
      </c>
      <c r="C42" s="46" t="s">
        <v>145</v>
      </c>
      <c r="D42" s="46">
        <v>0</v>
      </c>
      <c r="E42" s="45">
        <f>D42/G42</f>
        <v>0</v>
      </c>
      <c r="F42" s="45">
        <f>E42/12</f>
        <v>0</v>
      </c>
      <c r="G42" s="10">
        <v>3188.7</v>
      </c>
      <c r="I42" s="34"/>
    </row>
    <row r="43" spans="1:9" s="10" customFormat="1" ht="20.25" customHeight="1">
      <c r="A43" s="61" t="s">
        <v>87</v>
      </c>
      <c r="B43" s="62" t="s">
        <v>20</v>
      </c>
      <c r="C43" s="46"/>
      <c r="D43" s="46"/>
      <c r="E43" s="45"/>
      <c r="F43" s="45"/>
      <c r="I43" s="34"/>
    </row>
    <row r="44" spans="1:9" s="10" customFormat="1" ht="18" customHeight="1">
      <c r="A44" s="61" t="s">
        <v>88</v>
      </c>
      <c r="B44" s="62" t="s">
        <v>15</v>
      </c>
      <c r="C44" s="46"/>
      <c r="D44" s="46"/>
      <c r="E44" s="45"/>
      <c r="F44" s="45"/>
      <c r="I44" s="34"/>
    </row>
    <row r="45" spans="1:9" s="10" customFormat="1" ht="15">
      <c r="A45" s="61" t="s">
        <v>89</v>
      </c>
      <c r="B45" s="62" t="s">
        <v>90</v>
      </c>
      <c r="C45" s="46"/>
      <c r="D45" s="46"/>
      <c r="E45" s="45"/>
      <c r="F45" s="45"/>
      <c r="I45" s="34"/>
    </row>
    <row r="46" spans="1:9" s="10" customFormat="1" ht="19.5" customHeight="1">
      <c r="A46" s="61" t="s">
        <v>91</v>
      </c>
      <c r="B46" s="62" t="s">
        <v>92</v>
      </c>
      <c r="C46" s="46"/>
      <c r="D46" s="46"/>
      <c r="E46" s="45"/>
      <c r="F46" s="45"/>
      <c r="I46" s="34"/>
    </row>
    <row r="47" spans="1:9" s="10" customFormat="1" ht="23.25" customHeight="1">
      <c r="A47" s="61" t="s">
        <v>93</v>
      </c>
      <c r="B47" s="62" t="s">
        <v>90</v>
      </c>
      <c r="C47" s="46"/>
      <c r="D47" s="46"/>
      <c r="E47" s="45"/>
      <c r="F47" s="45"/>
      <c r="I47" s="34"/>
    </row>
    <row r="48" spans="1:9" s="13" customFormat="1" ht="36" customHeight="1">
      <c r="A48" s="47" t="s">
        <v>94</v>
      </c>
      <c r="B48" s="44" t="s">
        <v>7</v>
      </c>
      <c r="C48" s="46" t="s">
        <v>134</v>
      </c>
      <c r="D48" s="46">
        <v>2246.78</v>
      </c>
      <c r="E48" s="45">
        <f>D48/G48</f>
        <v>0.7</v>
      </c>
      <c r="F48" s="45">
        <f>E48/12</f>
        <v>0.06</v>
      </c>
      <c r="G48" s="10">
        <v>3188.7</v>
      </c>
      <c r="H48" s="10">
        <v>1.07</v>
      </c>
      <c r="I48" s="34">
        <v>0.04</v>
      </c>
    </row>
    <row r="49" spans="1:9" s="13" customFormat="1" ht="48.75" customHeight="1">
      <c r="A49" s="47" t="s">
        <v>133</v>
      </c>
      <c r="B49" s="44" t="s">
        <v>7</v>
      </c>
      <c r="C49" s="46" t="s">
        <v>135</v>
      </c>
      <c r="D49" s="46">
        <v>18723.21</v>
      </c>
      <c r="E49" s="45">
        <f>D49/G49</f>
        <v>5.87</v>
      </c>
      <c r="F49" s="45">
        <f>E49/12</f>
        <v>0.49</v>
      </c>
      <c r="G49" s="10">
        <v>3188.7</v>
      </c>
      <c r="H49" s="10">
        <v>1.07</v>
      </c>
      <c r="I49" s="34">
        <v>0.09</v>
      </c>
    </row>
    <row r="50" spans="1:9" s="13" customFormat="1" ht="30">
      <c r="A50" s="47" t="s">
        <v>21</v>
      </c>
      <c r="B50" s="44"/>
      <c r="C50" s="46" t="s">
        <v>146</v>
      </c>
      <c r="D50" s="46">
        <f>E50*G50</f>
        <v>7652.88</v>
      </c>
      <c r="E50" s="45">
        <f>F50*12</f>
        <v>2.4</v>
      </c>
      <c r="F50" s="45">
        <v>0.2</v>
      </c>
      <c r="G50" s="10">
        <v>3188.7</v>
      </c>
      <c r="H50" s="10">
        <v>1.07</v>
      </c>
      <c r="I50" s="34">
        <v>0.14</v>
      </c>
    </row>
    <row r="51" spans="1:9" s="13" customFormat="1" ht="25.5">
      <c r="A51" s="98" t="s">
        <v>115</v>
      </c>
      <c r="B51" s="79" t="s">
        <v>69</v>
      </c>
      <c r="C51" s="46"/>
      <c r="D51" s="46"/>
      <c r="E51" s="45"/>
      <c r="F51" s="45"/>
      <c r="G51" s="10"/>
      <c r="H51" s="10"/>
      <c r="I51" s="34"/>
    </row>
    <row r="52" spans="1:9" s="13" customFormat="1" ht="26.25" customHeight="1">
      <c r="A52" s="98" t="s">
        <v>95</v>
      </c>
      <c r="B52" s="79" t="s">
        <v>69</v>
      </c>
      <c r="C52" s="46"/>
      <c r="D52" s="46"/>
      <c r="E52" s="45"/>
      <c r="F52" s="45"/>
      <c r="G52" s="10"/>
      <c r="H52" s="10"/>
      <c r="I52" s="34"/>
    </row>
    <row r="53" spans="1:9" s="13" customFormat="1" ht="18.75" customHeight="1">
      <c r="A53" s="98" t="s">
        <v>96</v>
      </c>
      <c r="B53" s="79" t="s">
        <v>58</v>
      </c>
      <c r="C53" s="46"/>
      <c r="D53" s="46"/>
      <c r="E53" s="45"/>
      <c r="F53" s="45"/>
      <c r="G53" s="10"/>
      <c r="H53" s="10"/>
      <c r="I53" s="34"/>
    </row>
    <row r="54" spans="1:9" s="13" customFormat="1" ht="21" customHeight="1">
      <c r="A54" s="98" t="s">
        <v>97</v>
      </c>
      <c r="B54" s="79" t="s">
        <v>69</v>
      </c>
      <c r="C54" s="46"/>
      <c r="D54" s="46"/>
      <c r="E54" s="45"/>
      <c r="F54" s="45"/>
      <c r="G54" s="10"/>
      <c r="H54" s="10"/>
      <c r="I54" s="34"/>
    </row>
    <row r="55" spans="1:9" s="13" customFormat="1" ht="25.5">
      <c r="A55" s="98" t="s">
        <v>98</v>
      </c>
      <c r="B55" s="79" t="s">
        <v>69</v>
      </c>
      <c r="C55" s="46"/>
      <c r="D55" s="46"/>
      <c r="E55" s="45"/>
      <c r="F55" s="45"/>
      <c r="G55" s="10"/>
      <c r="H55" s="10"/>
      <c r="I55" s="34"/>
    </row>
    <row r="56" spans="1:9" s="13" customFormat="1" ht="15">
      <c r="A56" s="98" t="s">
        <v>99</v>
      </c>
      <c r="B56" s="79" t="s">
        <v>69</v>
      </c>
      <c r="C56" s="46"/>
      <c r="D56" s="46"/>
      <c r="E56" s="45"/>
      <c r="F56" s="45"/>
      <c r="G56" s="10"/>
      <c r="H56" s="10"/>
      <c r="I56" s="34"/>
    </row>
    <row r="57" spans="1:9" s="13" customFormat="1" ht="30.75" customHeight="1">
      <c r="A57" s="98" t="s">
        <v>100</v>
      </c>
      <c r="B57" s="79" t="s">
        <v>69</v>
      </c>
      <c r="C57" s="46"/>
      <c r="D57" s="46"/>
      <c r="E57" s="45"/>
      <c r="F57" s="45"/>
      <c r="G57" s="10"/>
      <c r="H57" s="10"/>
      <c r="I57" s="34"/>
    </row>
    <row r="58" spans="1:9" s="13" customFormat="1" ht="21.75" customHeight="1">
      <c r="A58" s="98" t="s">
        <v>101</v>
      </c>
      <c r="B58" s="79" t="s">
        <v>69</v>
      </c>
      <c r="C58" s="46"/>
      <c r="D58" s="46"/>
      <c r="E58" s="45"/>
      <c r="F58" s="45"/>
      <c r="G58" s="10"/>
      <c r="H58" s="10"/>
      <c r="I58" s="34"/>
    </row>
    <row r="59" spans="1:9" s="13" customFormat="1" ht="23.25" customHeight="1">
      <c r="A59" s="98" t="s">
        <v>102</v>
      </c>
      <c r="B59" s="79" t="s">
        <v>69</v>
      </c>
      <c r="C59" s="46"/>
      <c r="D59" s="46"/>
      <c r="E59" s="45"/>
      <c r="F59" s="45"/>
      <c r="G59" s="10"/>
      <c r="H59" s="10"/>
      <c r="I59" s="34"/>
    </row>
    <row r="60" spans="1:9" s="10" customFormat="1" ht="15">
      <c r="A60" s="47" t="s">
        <v>23</v>
      </c>
      <c r="B60" s="44" t="s">
        <v>24</v>
      </c>
      <c r="C60" s="46" t="s">
        <v>147</v>
      </c>
      <c r="D60" s="46">
        <f>E60*G60</f>
        <v>2678.51</v>
      </c>
      <c r="E60" s="45">
        <f>F60*12</f>
        <v>0.84</v>
      </c>
      <c r="F60" s="45">
        <v>0.07</v>
      </c>
      <c r="G60" s="10">
        <v>3188.7</v>
      </c>
      <c r="H60" s="10">
        <v>1.07</v>
      </c>
      <c r="I60" s="34">
        <v>0.03</v>
      </c>
    </row>
    <row r="61" spans="1:9" s="10" customFormat="1" ht="15">
      <c r="A61" s="47" t="s">
        <v>25</v>
      </c>
      <c r="B61" s="64" t="s">
        <v>26</v>
      </c>
      <c r="C61" s="49" t="s">
        <v>147</v>
      </c>
      <c r="D61" s="46">
        <v>1683.64</v>
      </c>
      <c r="E61" s="45">
        <f>D61/G61</f>
        <v>0.53</v>
      </c>
      <c r="F61" s="45">
        <f>E61/12</f>
        <v>0.04</v>
      </c>
      <c r="G61" s="10">
        <v>3188.7</v>
      </c>
      <c r="H61" s="10">
        <v>1.07</v>
      </c>
      <c r="I61" s="34">
        <v>0.02</v>
      </c>
    </row>
    <row r="62" spans="1:9" s="48" customFormat="1" ht="30">
      <c r="A62" s="47" t="s">
        <v>22</v>
      </c>
      <c r="B62" s="44"/>
      <c r="C62" s="49">
        <v>0</v>
      </c>
      <c r="D62" s="46">
        <v>0</v>
      </c>
      <c r="E62" s="45">
        <f>D62/G62</f>
        <v>0</v>
      </c>
      <c r="F62" s="45">
        <f>E62/12</f>
        <v>0</v>
      </c>
      <c r="G62" s="10">
        <v>3188.7</v>
      </c>
      <c r="H62" s="42">
        <v>1.07</v>
      </c>
      <c r="I62" s="43">
        <v>0.03</v>
      </c>
    </row>
    <row r="63" spans="1:10" s="14" customFormat="1" ht="23.25" customHeight="1">
      <c r="A63" s="47" t="s">
        <v>31</v>
      </c>
      <c r="B63" s="44"/>
      <c r="C63" s="45" t="s">
        <v>148</v>
      </c>
      <c r="D63" s="45">
        <f>D64+D65+D67+D68+D69+D70+D71+D72+D73+D74+D66+D75+D76</f>
        <v>20758.8</v>
      </c>
      <c r="E63" s="45">
        <f>D63/G63</f>
        <v>6.51</v>
      </c>
      <c r="F63" s="45">
        <f>E63/12+0.01</f>
        <v>0.55</v>
      </c>
      <c r="G63" s="10">
        <v>3188.7</v>
      </c>
      <c r="H63" s="10">
        <v>1.07</v>
      </c>
      <c r="I63" s="34">
        <v>0.48</v>
      </c>
      <c r="J63" s="14">
        <f>E63/12</f>
        <v>0.5425</v>
      </c>
    </row>
    <row r="64" spans="1:10" s="13" customFormat="1" ht="15">
      <c r="A64" s="65" t="s">
        <v>38</v>
      </c>
      <c r="B64" s="66" t="s">
        <v>15</v>
      </c>
      <c r="C64" s="52"/>
      <c r="D64" s="52">
        <v>238.84</v>
      </c>
      <c r="E64" s="51"/>
      <c r="F64" s="51"/>
      <c r="G64" s="10"/>
      <c r="H64" s="10">
        <v>1.07</v>
      </c>
      <c r="I64" s="34">
        <v>0.01</v>
      </c>
      <c r="J64" s="14">
        <f aca="true" t="shared" si="0" ref="J64:J105">E64/12</f>
        <v>0</v>
      </c>
    </row>
    <row r="65" spans="1:10" s="13" customFormat="1" ht="15">
      <c r="A65" s="65" t="s">
        <v>16</v>
      </c>
      <c r="B65" s="66" t="s">
        <v>20</v>
      </c>
      <c r="C65" s="52"/>
      <c r="D65" s="52">
        <v>505.42</v>
      </c>
      <c r="E65" s="51"/>
      <c r="F65" s="51"/>
      <c r="G65" s="10"/>
      <c r="H65" s="10">
        <v>1.07</v>
      </c>
      <c r="I65" s="34">
        <v>0.01</v>
      </c>
      <c r="J65" s="14">
        <f t="shared" si="0"/>
        <v>0</v>
      </c>
    </row>
    <row r="66" spans="1:10" s="13" customFormat="1" ht="15">
      <c r="A66" s="67" t="s">
        <v>70</v>
      </c>
      <c r="B66" s="68" t="s">
        <v>15</v>
      </c>
      <c r="C66" s="69"/>
      <c r="D66" s="69">
        <v>900.62</v>
      </c>
      <c r="E66" s="51"/>
      <c r="F66" s="51"/>
      <c r="G66" s="10"/>
      <c r="H66" s="10"/>
      <c r="I66" s="34"/>
      <c r="J66" s="14">
        <f t="shared" si="0"/>
        <v>0</v>
      </c>
    </row>
    <row r="67" spans="1:10" s="13" customFormat="1" ht="21.75" customHeight="1">
      <c r="A67" s="98" t="s">
        <v>127</v>
      </c>
      <c r="B67" s="79" t="s">
        <v>49</v>
      </c>
      <c r="C67" s="54"/>
      <c r="D67" s="54">
        <v>0</v>
      </c>
      <c r="E67" s="51"/>
      <c r="F67" s="51"/>
      <c r="G67" s="10"/>
      <c r="H67" s="10">
        <v>1.07</v>
      </c>
      <c r="I67" s="34">
        <v>0.06</v>
      </c>
      <c r="J67" s="14">
        <f t="shared" si="0"/>
        <v>0</v>
      </c>
    </row>
    <row r="68" spans="1:10" s="13" customFormat="1" ht="15">
      <c r="A68" s="65" t="s">
        <v>44</v>
      </c>
      <c r="B68" s="66" t="s">
        <v>15</v>
      </c>
      <c r="C68" s="52"/>
      <c r="D68" s="52">
        <v>963.17</v>
      </c>
      <c r="E68" s="51"/>
      <c r="F68" s="51"/>
      <c r="G68" s="10"/>
      <c r="H68" s="10">
        <v>1.07</v>
      </c>
      <c r="I68" s="34">
        <v>0.02</v>
      </c>
      <c r="J68" s="14">
        <f t="shared" si="0"/>
        <v>0</v>
      </c>
    </row>
    <row r="69" spans="1:10" s="13" customFormat="1" ht="15">
      <c r="A69" s="65" t="s">
        <v>17</v>
      </c>
      <c r="B69" s="66" t="s">
        <v>15</v>
      </c>
      <c r="C69" s="52"/>
      <c r="D69" s="52">
        <v>4294.09</v>
      </c>
      <c r="E69" s="51"/>
      <c r="F69" s="51"/>
      <c r="G69" s="10"/>
      <c r="H69" s="10">
        <v>1.07</v>
      </c>
      <c r="I69" s="34">
        <v>0.09</v>
      </c>
      <c r="J69" s="14">
        <f t="shared" si="0"/>
        <v>0</v>
      </c>
    </row>
    <row r="70" spans="1:10" s="13" customFormat="1" ht="15">
      <c r="A70" s="65" t="s">
        <v>18</v>
      </c>
      <c r="B70" s="66" t="s">
        <v>15</v>
      </c>
      <c r="C70" s="52"/>
      <c r="D70" s="52">
        <v>1010.85</v>
      </c>
      <c r="E70" s="51"/>
      <c r="F70" s="51"/>
      <c r="G70" s="10"/>
      <c r="H70" s="10">
        <v>1.07</v>
      </c>
      <c r="I70" s="34">
        <v>0.02</v>
      </c>
      <c r="J70" s="14">
        <f t="shared" si="0"/>
        <v>0</v>
      </c>
    </row>
    <row r="71" spans="1:10" s="13" customFormat="1" ht="15">
      <c r="A71" s="65" t="s">
        <v>42</v>
      </c>
      <c r="B71" s="66" t="s">
        <v>15</v>
      </c>
      <c r="C71" s="52"/>
      <c r="D71" s="52">
        <v>481.57</v>
      </c>
      <c r="E71" s="51"/>
      <c r="F71" s="51"/>
      <c r="G71" s="10"/>
      <c r="H71" s="10">
        <v>1.07</v>
      </c>
      <c r="I71" s="34">
        <v>0.01</v>
      </c>
      <c r="J71" s="14">
        <f t="shared" si="0"/>
        <v>0</v>
      </c>
    </row>
    <row r="72" spans="1:10" s="13" customFormat="1" ht="15">
      <c r="A72" s="65" t="s">
        <v>43</v>
      </c>
      <c r="B72" s="66" t="s">
        <v>20</v>
      </c>
      <c r="C72" s="52"/>
      <c r="D72" s="52">
        <v>1926.35</v>
      </c>
      <c r="E72" s="51"/>
      <c r="F72" s="51"/>
      <c r="G72" s="10"/>
      <c r="H72" s="10">
        <v>1.07</v>
      </c>
      <c r="I72" s="34">
        <v>0.03</v>
      </c>
      <c r="J72" s="14">
        <f t="shared" si="0"/>
        <v>0</v>
      </c>
    </row>
    <row r="73" spans="1:10" s="13" customFormat="1" ht="25.5">
      <c r="A73" s="65" t="s">
        <v>19</v>
      </c>
      <c r="B73" s="66" t="s">
        <v>15</v>
      </c>
      <c r="C73" s="52"/>
      <c r="D73" s="52">
        <v>4012.26</v>
      </c>
      <c r="E73" s="51"/>
      <c r="F73" s="51"/>
      <c r="G73" s="10"/>
      <c r="H73" s="10">
        <v>1.07</v>
      </c>
      <c r="I73" s="34">
        <v>0.07</v>
      </c>
      <c r="J73" s="14">
        <f t="shared" si="0"/>
        <v>0</v>
      </c>
    </row>
    <row r="74" spans="1:10" s="13" customFormat="1" ht="15">
      <c r="A74" s="65" t="s">
        <v>66</v>
      </c>
      <c r="B74" s="66" t="s">
        <v>15</v>
      </c>
      <c r="C74" s="52"/>
      <c r="D74" s="52">
        <v>3391.27</v>
      </c>
      <c r="E74" s="51"/>
      <c r="F74" s="51"/>
      <c r="G74" s="10"/>
      <c r="H74" s="10">
        <v>1.07</v>
      </c>
      <c r="I74" s="34">
        <v>0.01</v>
      </c>
      <c r="J74" s="14">
        <f t="shared" si="0"/>
        <v>0</v>
      </c>
    </row>
    <row r="75" spans="1:10" s="13" customFormat="1" ht="27.75" customHeight="1">
      <c r="A75" s="65" t="s">
        <v>116</v>
      </c>
      <c r="B75" s="72" t="s">
        <v>49</v>
      </c>
      <c r="C75" s="69"/>
      <c r="D75" s="52">
        <v>1663.96</v>
      </c>
      <c r="E75" s="51"/>
      <c r="F75" s="51"/>
      <c r="G75" s="10"/>
      <c r="H75" s="10">
        <v>1.07</v>
      </c>
      <c r="I75" s="34">
        <v>0.02</v>
      </c>
      <c r="J75" s="14">
        <f t="shared" si="0"/>
        <v>0</v>
      </c>
    </row>
    <row r="76" spans="1:10" s="13" customFormat="1" ht="19.5" customHeight="1">
      <c r="A76" s="65" t="s">
        <v>155</v>
      </c>
      <c r="B76" s="79" t="s">
        <v>15</v>
      </c>
      <c r="C76" s="52"/>
      <c r="D76" s="52">
        <v>1370.4</v>
      </c>
      <c r="E76" s="51"/>
      <c r="F76" s="51"/>
      <c r="G76" s="10"/>
      <c r="H76" s="10">
        <v>1.07</v>
      </c>
      <c r="I76" s="34">
        <v>0.01</v>
      </c>
      <c r="J76" s="14">
        <f t="shared" si="0"/>
        <v>0</v>
      </c>
    </row>
    <row r="77" spans="1:10" s="14" customFormat="1" ht="30">
      <c r="A77" s="47" t="s">
        <v>34</v>
      </c>
      <c r="B77" s="44"/>
      <c r="C77" s="45" t="s">
        <v>149</v>
      </c>
      <c r="D77" s="45">
        <f>D78+D79+D80+D81</f>
        <v>1926.35</v>
      </c>
      <c r="E77" s="45">
        <f>D77/G77</f>
        <v>0.6</v>
      </c>
      <c r="F77" s="45">
        <f>E77/12</f>
        <v>0.05</v>
      </c>
      <c r="G77" s="10">
        <v>3188.7</v>
      </c>
      <c r="H77" s="10">
        <v>1.07</v>
      </c>
      <c r="I77" s="34">
        <v>0.16</v>
      </c>
      <c r="J77" s="14">
        <f t="shared" si="0"/>
        <v>0.05</v>
      </c>
    </row>
    <row r="78" spans="1:10" s="14" customFormat="1" ht="30" customHeight="1">
      <c r="A78" s="65" t="s">
        <v>46</v>
      </c>
      <c r="B78" s="66" t="s">
        <v>47</v>
      </c>
      <c r="C78" s="46"/>
      <c r="D78" s="99">
        <v>1926.35</v>
      </c>
      <c r="E78" s="45"/>
      <c r="F78" s="45"/>
      <c r="G78" s="10"/>
      <c r="H78" s="10"/>
      <c r="I78" s="34"/>
      <c r="J78" s="14">
        <f t="shared" si="0"/>
        <v>0</v>
      </c>
    </row>
    <row r="79" spans="1:10" s="13" customFormat="1" ht="28.5" customHeight="1">
      <c r="A79" s="65" t="s">
        <v>116</v>
      </c>
      <c r="B79" s="72" t="s">
        <v>48</v>
      </c>
      <c r="C79" s="52"/>
      <c r="D79" s="52">
        <f>E79*G79</f>
        <v>0</v>
      </c>
      <c r="E79" s="51"/>
      <c r="F79" s="51"/>
      <c r="G79" s="10">
        <v>3188.7</v>
      </c>
      <c r="H79" s="10">
        <v>1.07</v>
      </c>
      <c r="I79" s="34">
        <v>0</v>
      </c>
      <c r="J79" s="14">
        <f t="shared" si="0"/>
        <v>0</v>
      </c>
    </row>
    <row r="80" spans="1:10" s="13" customFormat="1" ht="18" customHeight="1">
      <c r="A80" s="98" t="s">
        <v>118</v>
      </c>
      <c r="B80" s="72" t="s">
        <v>49</v>
      </c>
      <c r="C80" s="52"/>
      <c r="D80" s="52">
        <f>E80*G80</f>
        <v>0</v>
      </c>
      <c r="E80" s="51"/>
      <c r="F80" s="51"/>
      <c r="G80" s="10">
        <v>3188.7</v>
      </c>
      <c r="H80" s="10">
        <v>1.07</v>
      </c>
      <c r="I80" s="34">
        <v>0</v>
      </c>
      <c r="J80" s="14">
        <f t="shared" si="0"/>
        <v>0</v>
      </c>
    </row>
    <row r="81" spans="1:10" s="13" customFormat="1" ht="21" customHeight="1">
      <c r="A81" s="65" t="s">
        <v>119</v>
      </c>
      <c r="B81" s="72" t="s">
        <v>15</v>
      </c>
      <c r="C81" s="52"/>
      <c r="D81" s="52">
        <f>E81*G81</f>
        <v>0</v>
      </c>
      <c r="E81" s="51"/>
      <c r="F81" s="51"/>
      <c r="G81" s="10">
        <v>3188.7</v>
      </c>
      <c r="H81" s="10">
        <v>1.07</v>
      </c>
      <c r="I81" s="34">
        <v>0</v>
      </c>
      <c r="J81" s="14">
        <f t="shared" si="0"/>
        <v>0</v>
      </c>
    </row>
    <row r="82" spans="1:10" s="13" customFormat="1" ht="30">
      <c r="A82" s="47" t="s">
        <v>35</v>
      </c>
      <c r="B82" s="66"/>
      <c r="C82" s="45" t="s">
        <v>150</v>
      </c>
      <c r="D82" s="45">
        <v>0</v>
      </c>
      <c r="E82" s="45">
        <f>D82/G82</f>
        <v>0</v>
      </c>
      <c r="F82" s="45">
        <f>E82/12</f>
        <v>0</v>
      </c>
      <c r="G82" s="10">
        <v>3188.7</v>
      </c>
      <c r="H82" s="10">
        <v>1.07</v>
      </c>
      <c r="I82" s="34">
        <v>0.07</v>
      </c>
      <c r="J82" s="14">
        <f t="shared" si="0"/>
        <v>0</v>
      </c>
    </row>
    <row r="83" spans="1:10" s="13" customFormat="1" ht="15">
      <c r="A83" s="65" t="s">
        <v>120</v>
      </c>
      <c r="B83" s="66" t="s">
        <v>15</v>
      </c>
      <c r="C83" s="45"/>
      <c r="D83" s="41">
        <v>0</v>
      </c>
      <c r="E83" s="45"/>
      <c r="F83" s="45"/>
      <c r="G83" s="10"/>
      <c r="H83" s="10"/>
      <c r="I83" s="34"/>
      <c r="J83" s="14">
        <f t="shared" si="0"/>
        <v>0</v>
      </c>
    </row>
    <row r="84" spans="1:10" s="13" customFormat="1" ht="15">
      <c r="A84" s="98" t="s">
        <v>121</v>
      </c>
      <c r="B84" s="72" t="s">
        <v>49</v>
      </c>
      <c r="C84" s="45"/>
      <c r="D84" s="41">
        <v>0</v>
      </c>
      <c r="E84" s="45"/>
      <c r="F84" s="45"/>
      <c r="G84" s="10"/>
      <c r="H84" s="10"/>
      <c r="I84" s="34"/>
      <c r="J84" s="14">
        <f t="shared" si="0"/>
        <v>0</v>
      </c>
    </row>
    <row r="85" spans="1:10" s="13" customFormat="1" ht="15">
      <c r="A85" s="65" t="s">
        <v>122</v>
      </c>
      <c r="B85" s="72" t="s">
        <v>48</v>
      </c>
      <c r="C85" s="45"/>
      <c r="D85" s="41">
        <v>0</v>
      </c>
      <c r="E85" s="45"/>
      <c r="F85" s="45"/>
      <c r="G85" s="10"/>
      <c r="H85" s="10"/>
      <c r="I85" s="34"/>
      <c r="J85" s="14">
        <f t="shared" si="0"/>
        <v>0</v>
      </c>
    </row>
    <row r="86" spans="1:10" s="13" customFormat="1" ht="25.5">
      <c r="A86" s="65" t="s">
        <v>123</v>
      </c>
      <c r="B86" s="72" t="s">
        <v>49</v>
      </c>
      <c r="C86" s="45"/>
      <c r="D86" s="41">
        <v>0</v>
      </c>
      <c r="E86" s="45"/>
      <c r="F86" s="45"/>
      <c r="G86" s="10"/>
      <c r="H86" s="10"/>
      <c r="I86" s="34"/>
      <c r="J86" s="14">
        <f t="shared" si="0"/>
        <v>0</v>
      </c>
    </row>
    <row r="87" spans="1:10" s="13" customFormat="1" ht="15">
      <c r="A87" s="47" t="s">
        <v>36</v>
      </c>
      <c r="B87" s="66"/>
      <c r="C87" s="45" t="s">
        <v>151</v>
      </c>
      <c r="D87" s="45">
        <f>D88+D89+D90+D91+D92+D93</f>
        <v>11544.93</v>
      </c>
      <c r="E87" s="45">
        <f>D87/G87</f>
        <v>3.62</v>
      </c>
      <c r="F87" s="45">
        <f>E87/12</f>
        <v>0.3</v>
      </c>
      <c r="G87" s="10">
        <v>3188.7</v>
      </c>
      <c r="H87" s="10">
        <v>1.07</v>
      </c>
      <c r="I87" s="34">
        <v>0.21</v>
      </c>
      <c r="J87" s="14">
        <f t="shared" si="0"/>
        <v>0.301666666666667</v>
      </c>
    </row>
    <row r="88" spans="1:10" s="13" customFormat="1" ht="15">
      <c r="A88" s="65" t="s">
        <v>32</v>
      </c>
      <c r="B88" s="66" t="s">
        <v>7</v>
      </c>
      <c r="C88" s="87"/>
      <c r="D88" s="52">
        <v>1342.44</v>
      </c>
      <c r="E88" s="51"/>
      <c r="F88" s="51"/>
      <c r="G88" s="10">
        <v>3188.7</v>
      </c>
      <c r="H88" s="10">
        <v>1.07</v>
      </c>
      <c r="I88" s="34">
        <v>0.02</v>
      </c>
      <c r="J88" s="14">
        <f t="shared" si="0"/>
        <v>0</v>
      </c>
    </row>
    <row r="89" spans="1:10" s="13" customFormat="1" ht="43.5" customHeight="1">
      <c r="A89" s="65" t="s">
        <v>103</v>
      </c>
      <c r="B89" s="66" t="s">
        <v>15</v>
      </c>
      <c r="C89" s="87"/>
      <c r="D89" s="52">
        <v>5817.02</v>
      </c>
      <c r="E89" s="51"/>
      <c r="F89" s="51"/>
      <c r="G89" s="10">
        <v>3188.7</v>
      </c>
      <c r="H89" s="10">
        <v>1.07</v>
      </c>
      <c r="I89" s="34">
        <v>0.11</v>
      </c>
      <c r="J89" s="14">
        <f t="shared" si="0"/>
        <v>0</v>
      </c>
    </row>
    <row r="90" spans="1:10" s="13" customFormat="1" ht="42" customHeight="1">
      <c r="A90" s="65" t="s">
        <v>104</v>
      </c>
      <c r="B90" s="66" t="s">
        <v>15</v>
      </c>
      <c r="C90" s="87"/>
      <c r="D90" s="52">
        <v>1006.81</v>
      </c>
      <c r="E90" s="51"/>
      <c r="F90" s="51"/>
      <c r="G90" s="10">
        <v>3188.7</v>
      </c>
      <c r="H90" s="10">
        <v>1.07</v>
      </c>
      <c r="I90" s="34">
        <v>0.02</v>
      </c>
      <c r="J90" s="14">
        <f t="shared" si="0"/>
        <v>0</v>
      </c>
    </row>
    <row r="91" spans="1:10" s="13" customFormat="1" ht="25.5">
      <c r="A91" s="65" t="s">
        <v>51</v>
      </c>
      <c r="B91" s="66" t="s">
        <v>10</v>
      </c>
      <c r="C91" s="87"/>
      <c r="D91" s="52">
        <v>3378.66</v>
      </c>
      <c r="E91" s="51"/>
      <c r="F91" s="51"/>
      <c r="G91" s="10">
        <v>3188.7</v>
      </c>
      <c r="H91" s="10">
        <v>1.07</v>
      </c>
      <c r="I91" s="34">
        <v>0.06</v>
      </c>
      <c r="J91" s="14">
        <f t="shared" si="0"/>
        <v>0</v>
      </c>
    </row>
    <row r="92" spans="1:10" s="13" customFormat="1" ht="18" customHeight="1">
      <c r="A92" s="65" t="s">
        <v>39</v>
      </c>
      <c r="B92" s="72" t="s">
        <v>105</v>
      </c>
      <c r="C92" s="46"/>
      <c r="D92" s="69">
        <v>0</v>
      </c>
      <c r="E92" s="53"/>
      <c r="F92" s="53"/>
      <c r="G92" s="10">
        <v>3188.7</v>
      </c>
      <c r="H92" s="10"/>
      <c r="I92" s="34"/>
      <c r="J92" s="14">
        <f t="shared" si="0"/>
        <v>0</v>
      </c>
    </row>
    <row r="93" spans="1:10" s="13" customFormat="1" ht="54" customHeight="1">
      <c r="A93" s="65" t="s">
        <v>106</v>
      </c>
      <c r="B93" s="72" t="s">
        <v>69</v>
      </c>
      <c r="C93" s="46"/>
      <c r="D93" s="69">
        <v>0</v>
      </c>
      <c r="E93" s="53"/>
      <c r="F93" s="53"/>
      <c r="G93" s="10">
        <v>3188.7</v>
      </c>
      <c r="H93" s="10"/>
      <c r="I93" s="34"/>
      <c r="J93" s="14">
        <f t="shared" si="0"/>
        <v>0</v>
      </c>
    </row>
    <row r="94" spans="1:10" s="13" customFormat="1" ht="15">
      <c r="A94" s="47" t="s">
        <v>37</v>
      </c>
      <c r="B94" s="66"/>
      <c r="C94" s="45" t="s">
        <v>152</v>
      </c>
      <c r="D94" s="45">
        <f>D95</f>
        <v>1208.01</v>
      </c>
      <c r="E94" s="45">
        <f>D94/G94</f>
        <v>0.38</v>
      </c>
      <c r="F94" s="45">
        <f>E94/12</f>
        <v>0.03</v>
      </c>
      <c r="G94" s="10">
        <v>3188.7</v>
      </c>
      <c r="H94" s="10">
        <v>1.07</v>
      </c>
      <c r="I94" s="34">
        <v>0.1</v>
      </c>
      <c r="J94" s="14">
        <f t="shared" si="0"/>
        <v>0.0316666666666667</v>
      </c>
    </row>
    <row r="95" spans="1:10" s="13" customFormat="1" ht="15">
      <c r="A95" s="65" t="s">
        <v>33</v>
      </c>
      <c r="B95" s="66" t="s">
        <v>15</v>
      </c>
      <c r="C95" s="87"/>
      <c r="D95" s="52">
        <v>1208.01</v>
      </c>
      <c r="E95" s="51"/>
      <c r="F95" s="51"/>
      <c r="G95" s="10">
        <v>3188.7</v>
      </c>
      <c r="H95" s="10">
        <v>1.07</v>
      </c>
      <c r="I95" s="34">
        <v>0.02</v>
      </c>
      <c r="J95" s="14">
        <f t="shared" si="0"/>
        <v>0</v>
      </c>
    </row>
    <row r="96" spans="1:10" s="10" customFormat="1" ht="15">
      <c r="A96" s="47" t="s">
        <v>41</v>
      </c>
      <c r="B96" s="44"/>
      <c r="C96" s="45" t="s">
        <v>153</v>
      </c>
      <c r="D96" s="45">
        <f>D97+D98</f>
        <v>9742.66</v>
      </c>
      <c r="E96" s="45">
        <f>D96/G96</f>
        <v>3.06</v>
      </c>
      <c r="F96" s="45">
        <f>E96/12</f>
        <v>0.26</v>
      </c>
      <c r="G96" s="10">
        <v>3188.7</v>
      </c>
      <c r="H96" s="10">
        <v>1.07</v>
      </c>
      <c r="I96" s="34">
        <v>0.03</v>
      </c>
      <c r="J96" s="14">
        <f t="shared" si="0"/>
        <v>0.255</v>
      </c>
    </row>
    <row r="97" spans="1:10" s="13" customFormat="1" ht="45" customHeight="1">
      <c r="A97" s="98" t="s">
        <v>107</v>
      </c>
      <c r="B97" s="72" t="s">
        <v>20</v>
      </c>
      <c r="C97" s="52"/>
      <c r="D97" s="52">
        <v>9742.66</v>
      </c>
      <c r="E97" s="51"/>
      <c r="F97" s="51"/>
      <c r="G97" s="10">
        <v>3188.7</v>
      </c>
      <c r="H97" s="10">
        <v>1.07</v>
      </c>
      <c r="I97" s="34">
        <v>0.03</v>
      </c>
      <c r="J97" s="14">
        <f t="shared" si="0"/>
        <v>0</v>
      </c>
    </row>
    <row r="98" spans="1:10" s="13" customFormat="1" ht="27.75" customHeight="1">
      <c r="A98" s="98" t="s">
        <v>144</v>
      </c>
      <c r="B98" s="72" t="s">
        <v>69</v>
      </c>
      <c r="C98" s="52"/>
      <c r="D98" s="52">
        <v>0</v>
      </c>
      <c r="E98" s="51"/>
      <c r="F98" s="51"/>
      <c r="G98" s="10">
        <v>3188.7</v>
      </c>
      <c r="H98" s="10">
        <v>1.07</v>
      </c>
      <c r="I98" s="34">
        <v>0.03</v>
      </c>
      <c r="J98" s="14">
        <f t="shared" si="0"/>
        <v>0</v>
      </c>
    </row>
    <row r="99" spans="1:10" s="10" customFormat="1" ht="15">
      <c r="A99" s="47" t="s">
        <v>40</v>
      </c>
      <c r="B99" s="44"/>
      <c r="C99" s="45" t="s">
        <v>154</v>
      </c>
      <c r="D99" s="45">
        <f>D100+D101</f>
        <v>6362.32</v>
      </c>
      <c r="E99" s="45">
        <f>D99/G99</f>
        <v>2</v>
      </c>
      <c r="F99" s="45">
        <f>E99/12</f>
        <v>0.17</v>
      </c>
      <c r="G99" s="10">
        <v>3188.7</v>
      </c>
      <c r="H99" s="10">
        <v>1.07</v>
      </c>
      <c r="I99" s="34">
        <v>0.03</v>
      </c>
      <c r="J99" s="14">
        <f t="shared" si="0"/>
        <v>0.166666666666667</v>
      </c>
    </row>
    <row r="100" spans="1:10" s="13" customFormat="1" ht="15">
      <c r="A100" s="65" t="s">
        <v>50</v>
      </c>
      <c r="B100" s="72" t="s">
        <v>15</v>
      </c>
      <c r="C100" s="52"/>
      <c r="D100" s="52">
        <f>19086.97/3</f>
        <v>6362.32</v>
      </c>
      <c r="E100" s="51"/>
      <c r="F100" s="51"/>
      <c r="G100" s="10">
        <v>3188.7</v>
      </c>
      <c r="H100" s="10">
        <v>1.07</v>
      </c>
      <c r="I100" s="34">
        <v>0.03</v>
      </c>
      <c r="J100" s="14">
        <f t="shared" si="0"/>
        <v>0</v>
      </c>
    </row>
    <row r="101" spans="1:10" s="13" customFormat="1" ht="15">
      <c r="A101" s="65" t="s">
        <v>56</v>
      </c>
      <c r="B101" s="66" t="s">
        <v>45</v>
      </c>
      <c r="C101" s="52"/>
      <c r="D101" s="52">
        <v>0</v>
      </c>
      <c r="E101" s="51"/>
      <c r="F101" s="51"/>
      <c r="G101" s="10">
        <v>3188.7</v>
      </c>
      <c r="H101" s="10">
        <v>1.07</v>
      </c>
      <c r="I101" s="34">
        <v>0.03</v>
      </c>
      <c r="J101" s="14">
        <f t="shared" si="0"/>
        <v>0</v>
      </c>
    </row>
    <row r="102" spans="1:10" s="13" customFormat="1" ht="25.5" customHeight="1" thickBot="1">
      <c r="A102" s="84" t="s">
        <v>73</v>
      </c>
      <c r="B102" s="85" t="s">
        <v>74</v>
      </c>
      <c r="C102" s="83"/>
      <c r="D102" s="83">
        <v>0</v>
      </c>
      <c r="E102" s="82">
        <f>D102/G102</f>
        <v>0</v>
      </c>
      <c r="F102" s="50">
        <v>0</v>
      </c>
      <c r="G102" s="10">
        <v>3188.7</v>
      </c>
      <c r="H102" s="10"/>
      <c r="I102" s="34"/>
      <c r="J102" s="14">
        <f t="shared" si="0"/>
        <v>0</v>
      </c>
    </row>
    <row r="103" spans="1:10" s="10" customFormat="1" ht="167.25" customHeight="1" thickBot="1">
      <c r="A103" s="100" t="s">
        <v>158</v>
      </c>
      <c r="B103" s="74" t="s">
        <v>10</v>
      </c>
      <c r="C103" s="49"/>
      <c r="D103" s="59">
        <f>E103*G103</f>
        <v>16071.05</v>
      </c>
      <c r="E103" s="59">
        <f>12*F103</f>
        <v>5.04</v>
      </c>
      <c r="F103" s="50">
        <v>0.42</v>
      </c>
      <c r="G103" s="10">
        <v>3188.7</v>
      </c>
      <c r="H103" s="10">
        <v>1.07</v>
      </c>
      <c r="I103" s="34">
        <v>0.3</v>
      </c>
      <c r="J103" s="14">
        <f t="shared" si="0"/>
        <v>0.42</v>
      </c>
    </row>
    <row r="104" spans="1:10" s="10" customFormat="1" ht="30.75" thickBot="1">
      <c r="A104" s="73" t="s">
        <v>72</v>
      </c>
      <c r="B104" s="74" t="s">
        <v>138</v>
      </c>
      <c r="C104" s="49"/>
      <c r="D104" s="49">
        <v>26356.32</v>
      </c>
      <c r="E104" s="87">
        <f>D104/G104</f>
        <v>8.27</v>
      </c>
      <c r="F104" s="49">
        <f>E104/12</f>
        <v>0.69</v>
      </c>
      <c r="G104" s="10">
        <v>3188.7</v>
      </c>
      <c r="I104" s="34"/>
      <c r="J104" s="14">
        <f t="shared" si="0"/>
        <v>0.689166666666667</v>
      </c>
    </row>
    <row r="105" spans="1:10" s="10" customFormat="1" ht="19.5" thickBot="1">
      <c r="A105" s="73" t="s">
        <v>67</v>
      </c>
      <c r="B105" s="55" t="s">
        <v>9</v>
      </c>
      <c r="C105" s="49"/>
      <c r="D105" s="49">
        <f>E105*G105</f>
        <v>72702.36</v>
      </c>
      <c r="E105" s="49">
        <f>12*F105</f>
        <v>22.8</v>
      </c>
      <c r="F105" s="49">
        <v>1.9</v>
      </c>
      <c r="G105" s="10">
        <v>3188.7</v>
      </c>
      <c r="I105" s="34"/>
      <c r="J105" s="14">
        <f t="shared" si="0"/>
        <v>1.9</v>
      </c>
    </row>
    <row r="106" spans="1:9" s="10" customFormat="1" ht="19.5" thickBot="1">
      <c r="A106" s="75" t="s">
        <v>29</v>
      </c>
      <c r="B106" s="74"/>
      <c r="C106" s="49"/>
      <c r="D106" s="88">
        <f>D105+D104+D103+D102+D99+D96+D94+D87+D82+D77+D63+D62+D61+D60+D50+D49+D48+D42+D41+D40+D29+D16</f>
        <v>539063.05</v>
      </c>
      <c r="E106" s="88">
        <f>E105+E104+E103+E102+E99+E96+E94+E87+E82+E77+E63+E62+E61+E60+E50+E49+E48+E42+E41+E40+E29+E16</f>
        <v>169.06</v>
      </c>
      <c r="F106" s="88">
        <f>F105+F104+F103+F102+F99+F96+F94+F87+F82+F77+F63+F62+F61+F60+F50+F49+F48+F42+F41+F40+F29+F16</f>
        <v>14.1</v>
      </c>
      <c r="G106" s="10">
        <v>3188.7</v>
      </c>
      <c r="I106" s="34"/>
    </row>
    <row r="107" spans="1:9" s="18" customFormat="1" ht="15">
      <c r="A107" s="76"/>
      <c r="B107" s="56"/>
      <c r="C107" s="56"/>
      <c r="D107" s="56"/>
      <c r="E107" s="56"/>
      <c r="F107" s="56"/>
      <c r="G107" s="10">
        <v>3188.7</v>
      </c>
      <c r="I107" s="37"/>
    </row>
    <row r="108" spans="1:9" s="15" customFormat="1" ht="19.5" thickBot="1">
      <c r="A108" s="77"/>
      <c r="B108" s="78"/>
      <c r="C108" s="57"/>
      <c r="D108" s="57"/>
      <c r="E108" s="57"/>
      <c r="F108" s="57"/>
      <c r="G108" s="10">
        <v>3188.7</v>
      </c>
      <c r="I108" s="38"/>
    </row>
    <row r="109" spans="1:9" s="10" customFormat="1" ht="18.75">
      <c r="A109" s="89" t="s">
        <v>64</v>
      </c>
      <c r="B109" s="90"/>
      <c r="C109" s="59"/>
      <c r="D109" s="59">
        <f>D110+D111+D112</f>
        <v>16658.13</v>
      </c>
      <c r="E109" s="59">
        <f>E110+E111+E112</f>
        <v>5.22</v>
      </c>
      <c r="F109" s="59">
        <f>F110+F111+F112</f>
        <v>0.43</v>
      </c>
      <c r="G109" s="10">
        <v>3188.7</v>
      </c>
      <c r="I109" s="34"/>
    </row>
    <row r="110" spans="1:9" s="10" customFormat="1" ht="15">
      <c r="A110" s="86" t="s">
        <v>124</v>
      </c>
      <c r="B110" s="79"/>
      <c r="C110" s="54"/>
      <c r="D110" s="54">
        <v>12380.26</v>
      </c>
      <c r="E110" s="54">
        <f>D110/G110</f>
        <v>3.88</v>
      </c>
      <c r="F110" s="54">
        <f>E110/12</f>
        <v>0.32</v>
      </c>
      <c r="G110" s="10">
        <v>3188.7</v>
      </c>
      <c r="I110" s="34"/>
    </row>
    <row r="111" spans="1:9" s="10" customFormat="1" ht="15">
      <c r="A111" s="86" t="s">
        <v>125</v>
      </c>
      <c r="B111" s="79"/>
      <c r="C111" s="54"/>
      <c r="D111" s="54">
        <v>863.71</v>
      </c>
      <c r="E111" s="54">
        <f>D111/G111</f>
        <v>0.27</v>
      </c>
      <c r="F111" s="54">
        <f>E111/12</f>
        <v>0.02</v>
      </c>
      <c r="G111" s="10">
        <v>3188.7</v>
      </c>
      <c r="I111" s="34"/>
    </row>
    <row r="112" spans="1:9" s="10" customFormat="1" ht="15">
      <c r="A112" s="91" t="s">
        <v>126</v>
      </c>
      <c r="B112" s="79"/>
      <c r="C112" s="54"/>
      <c r="D112" s="54">
        <v>3414.16</v>
      </c>
      <c r="E112" s="54">
        <f>D112/G112</f>
        <v>1.07</v>
      </c>
      <c r="F112" s="54">
        <f>E112/12</f>
        <v>0.09</v>
      </c>
      <c r="G112" s="10">
        <v>3188.7</v>
      </c>
      <c r="I112" s="34"/>
    </row>
    <row r="113" spans="1:9" s="15" customFormat="1" ht="18.75">
      <c r="A113" s="95"/>
      <c r="B113" s="78"/>
      <c r="C113" s="57"/>
      <c r="D113" s="96"/>
      <c r="E113" s="96"/>
      <c r="F113" s="96"/>
      <c r="I113" s="38"/>
    </row>
    <row r="114" spans="1:9" s="15" customFormat="1" ht="19.5" thickBot="1">
      <c r="A114" s="77"/>
      <c r="B114" s="78"/>
      <c r="C114" s="57"/>
      <c r="D114" s="57"/>
      <c r="E114" s="57"/>
      <c r="F114" s="57"/>
      <c r="I114" s="38"/>
    </row>
    <row r="115" spans="1:9" s="15" customFormat="1" ht="19.5" thickBot="1">
      <c r="A115" s="75" t="s">
        <v>156</v>
      </c>
      <c r="B115" s="80"/>
      <c r="C115" s="81"/>
      <c r="D115" s="81">
        <f>D106+D109</f>
        <v>555721.18</v>
      </c>
      <c r="E115" s="81">
        <f>E106+E109</f>
        <v>174.28</v>
      </c>
      <c r="F115" s="81">
        <f>F106+F109</f>
        <v>14.53</v>
      </c>
      <c r="I115" s="38"/>
    </row>
    <row r="116" spans="1:9" s="15" customFormat="1" ht="18.75">
      <c r="A116" s="20"/>
      <c r="B116" s="21"/>
      <c r="C116" s="22"/>
      <c r="D116" s="22"/>
      <c r="E116" s="22"/>
      <c r="F116" s="23"/>
      <c r="I116" s="38"/>
    </row>
    <row r="117" spans="1:9" s="15" customFormat="1" ht="18.75">
      <c r="A117" s="118"/>
      <c r="B117" s="118"/>
      <c r="C117" s="118"/>
      <c r="D117" s="118"/>
      <c r="E117" s="118"/>
      <c r="F117" s="23"/>
      <c r="I117" s="38"/>
    </row>
    <row r="118" spans="1:9" s="16" customFormat="1" ht="19.5">
      <c r="A118" s="105"/>
      <c r="B118" s="25"/>
      <c r="C118" s="106"/>
      <c r="D118" s="107"/>
      <c r="E118" s="107"/>
      <c r="F118" s="107"/>
      <c r="I118" s="36"/>
    </row>
    <row r="119" spans="1:9" s="16" customFormat="1" ht="19.5">
      <c r="A119" s="105"/>
      <c r="B119" s="25"/>
      <c r="C119" s="106"/>
      <c r="D119" s="107"/>
      <c r="E119" s="107"/>
      <c r="F119" s="107"/>
      <c r="I119" s="36"/>
    </row>
    <row r="120" spans="1:9" s="16" customFormat="1" ht="19.5">
      <c r="A120" s="24"/>
      <c r="B120" s="25"/>
      <c r="C120" s="18"/>
      <c r="D120" s="18"/>
      <c r="E120" s="19"/>
      <c r="F120" s="27"/>
      <c r="I120" s="36"/>
    </row>
    <row r="121" spans="1:9" s="16" customFormat="1" ht="19.5">
      <c r="A121" s="24"/>
      <c r="B121" s="25"/>
      <c r="C121" s="18"/>
      <c r="D121" s="18"/>
      <c r="E121" s="19"/>
      <c r="F121" s="27"/>
      <c r="I121" s="36"/>
    </row>
    <row r="122" spans="1:9" s="18" customFormat="1" ht="14.25">
      <c r="A122" s="118" t="s">
        <v>27</v>
      </c>
      <c r="B122" s="118"/>
      <c r="C122" s="118"/>
      <c r="D122" s="118"/>
      <c r="I122" s="37"/>
    </row>
    <row r="123" spans="6:9" s="18" customFormat="1" ht="12.75">
      <c r="F123" s="19"/>
      <c r="I123" s="37"/>
    </row>
    <row r="124" spans="1:9" s="18" customFormat="1" ht="12.75">
      <c r="A124" s="17" t="s">
        <v>28</v>
      </c>
      <c r="F124" s="19"/>
      <c r="I124" s="37"/>
    </row>
    <row r="125" spans="6:9" s="18" customFormat="1" ht="12.75">
      <c r="F125" s="19"/>
      <c r="I125" s="37"/>
    </row>
    <row r="126" spans="6:9" s="18" customFormat="1" ht="12.75">
      <c r="F126" s="19"/>
      <c r="I126" s="37"/>
    </row>
    <row r="127" spans="6:9" s="18" customFormat="1" ht="12.75">
      <c r="F127" s="19"/>
      <c r="I127" s="37"/>
    </row>
    <row r="128" spans="6:9" s="18" customFormat="1" ht="12.75">
      <c r="F128" s="19"/>
      <c r="I128" s="37"/>
    </row>
    <row r="129" spans="6:9" s="18" customFormat="1" ht="409.5">
      <c r="F129" s="19"/>
      <c r="I129" s="37"/>
    </row>
    <row r="130" spans="6:9" s="18" customFormat="1" ht="12.75">
      <c r="F130" s="19"/>
      <c r="I130" s="37"/>
    </row>
    <row r="131" spans="6:9" s="18" customFormat="1" ht="409.5">
      <c r="F131" s="19"/>
      <c r="I131" s="37"/>
    </row>
    <row r="132" spans="6:9" s="18" customFormat="1" ht="12.75">
      <c r="F132" s="19"/>
      <c r="I132" s="37"/>
    </row>
    <row r="133" spans="6:9" s="18" customFormat="1" ht="12.75">
      <c r="F133" s="19"/>
      <c r="I133" s="37"/>
    </row>
    <row r="134" spans="6:9" s="18" customFormat="1" ht="12.75">
      <c r="F134" s="19"/>
      <c r="I134" s="37"/>
    </row>
    <row r="135" spans="6:9" s="18" customFormat="1" ht="12.75">
      <c r="F135" s="19"/>
      <c r="I135" s="37"/>
    </row>
    <row r="136" spans="6:9" s="18" customFormat="1" ht="12.75">
      <c r="F136" s="19"/>
      <c r="I136" s="37"/>
    </row>
    <row r="137" spans="6:9" s="18" customFormat="1" ht="12.75">
      <c r="F137" s="19"/>
      <c r="I137" s="37"/>
    </row>
    <row r="138" spans="6:9" s="18" customFormat="1" ht="12.75">
      <c r="F138" s="19"/>
      <c r="I138" s="37"/>
    </row>
    <row r="139" spans="6:9" s="18" customFormat="1" ht="12.75">
      <c r="F139" s="19"/>
      <c r="I139" s="37"/>
    </row>
    <row r="140" spans="6:9" s="18" customFormat="1" ht="12.75">
      <c r="F140" s="19"/>
      <c r="I140" s="37"/>
    </row>
    <row r="141" spans="6:9" s="18" customFormat="1" ht="12.75">
      <c r="F141" s="19"/>
      <c r="I141" s="37"/>
    </row>
    <row r="142" spans="6:9" s="18" customFormat="1" ht="12.75">
      <c r="F142" s="19"/>
      <c r="I142" s="37"/>
    </row>
  </sheetData>
  <sheetProtection/>
  <mergeCells count="13">
    <mergeCell ref="A1:F1"/>
    <mergeCell ref="B2:F2"/>
    <mergeCell ref="B3:F3"/>
    <mergeCell ref="B4:F4"/>
    <mergeCell ref="A7:F7"/>
    <mergeCell ref="A8:F8"/>
    <mergeCell ref="A122:D122"/>
    <mergeCell ref="A9:F9"/>
    <mergeCell ref="A10:H10"/>
    <mergeCell ref="A11:F11"/>
    <mergeCell ref="A12:F12"/>
    <mergeCell ref="A15:F15"/>
    <mergeCell ref="A117:E117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2016-04-22T10:58:46Z</cp:lastPrinted>
  <dcterms:created xsi:type="dcterms:W3CDTF">2010-04-02T14:46:04Z</dcterms:created>
  <dcterms:modified xsi:type="dcterms:W3CDTF">2016-04-22T11:01:48Z</dcterms:modified>
  <cp:category/>
  <cp:version/>
  <cp:contentType/>
  <cp:contentStatus/>
</cp:coreProperties>
</file>