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75" windowWidth="14955" windowHeight="8145" activeTab="2"/>
  </bookViews>
  <sheets>
    <sheet name="проект 290 Пост" sheetId="1" r:id="rId1"/>
    <sheet name="по заявлению" sheetId="2" r:id="rId2"/>
    <sheet name="по голосованию" sheetId="3" r:id="rId3"/>
  </sheets>
  <definedNames>
    <definedName name="_xlnm.Print_Area" localSheetId="2">'по голосованию'!$A$1:$F$140</definedName>
    <definedName name="_xlnm.Print_Area" localSheetId="1">'по заявлению'!$A$1:$F$142</definedName>
    <definedName name="_xlnm.Print_Area" localSheetId="0">'проект 290 Пост'!$A$1:$F$156</definedName>
  </definedNames>
  <calcPr fullCalcOnLoad="1" fullPrecision="0"/>
</workbook>
</file>

<file path=xl/sharedStrings.xml><?xml version="1.0" encoding="utf-8"?>
<sst xmlns="http://schemas.openxmlformats.org/spreadsheetml/2006/main" count="754" uniqueCount="189">
  <si>
    <t>Приложение №1</t>
  </si>
  <si>
    <t>к дополнительному соглашению№_______</t>
  </si>
  <si>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</si>
  <si>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</si>
  <si>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</si>
  <si>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</si>
  <si>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</si>
  <si>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</si>
  <si>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</si>
  <si>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</si>
  <si>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</si>
  <si>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</si>
  <si>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</si>
  <si>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</si>
  <si>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</si>
  <si>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</si>
  <si>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</si>
  <si>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</si>
  <si>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</si>
  <si>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</si>
  <si>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</si>
  <si>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</si>
  <si>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</si>
  <si>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</si>
  <si>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</si>
  <si>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</si>
  <si>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</si>
  <si>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</si>
  <si>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</si>
  <si>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</si>
  <si>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</si>
  <si>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(многоквартирный дом с газовыми плитами и повышающими насосами)</t>
  </si>
  <si>
    <t>ежедневно с 06.00 - 23.00час.</t>
  </si>
  <si>
    <t>ИТОГО:</t>
  </si>
  <si>
    <t xml:space="preserve">от _____________ 2008г 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</si>
  <si>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</si>
  <si>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</si>
  <si>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</si>
  <si>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</si>
  <si>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прочистка канализационных выпусков до стены здания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</si>
  <si>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</si>
  <si>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</si>
  <si>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</si>
  <si>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Регламентные работы по системе водоотведения в т.числе:</t>
  </si>
  <si>
    <t>1 ра в год</t>
  </si>
  <si>
    <t>Регламентные работы по содержанию кровли в т.числе: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</si>
  <si>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</si>
  <si>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</si>
  <si>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</si>
  <si>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</si>
  <si>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ревизия элеваторного узла ( сопло )</t>
  </si>
  <si>
    <t>3 раза в год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</si>
  <si>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</si>
  <si>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</si>
  <si>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1 раз</t>
  </si>
  <si>
    <t>опрессовка бойлера</t>
  </si>
  <si>
    <t>восстановление водостоков ( мелкий ремонт после очистки от снега и льда )</t>
  </si>
  <si>
    <t>восстановление общедомового уличного освещения</t>
  </si>
  <si>
    <t>Расчет размера платы за содержание и ремонт общего имущества в многоквартирном доме</t>
  </si>
  <si>
    <t>сдвижка и подметание снега при отсутствии снегопадов</t>
  </si>
  <si>
    <t>сдвижка и подметание снега при снегопаде</t>
  </si>
  <si>
    <t>1 раз в сутки во время гололеда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</si>
  <si>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</si>
  <si>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</si>
  <si>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</si>
  <si>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очистка от снега и наледи козырьков подъездов</t>
  </si>
  <si>
    <t>ВСЕГО:</t>
  </si>
  <si>
    <t>Сбор, вывоз и утилизация ТБО*, руб/м2</t>
  </si>
  <si>
    <t>Санобработка мусорокамер (согласно СанПиН 2.1.2.2645-10 утвержденного Постановлением Главного госуд.сан.врача от 10.06.2010 г. № 64)</t>
  </si>
  <si>
    <t>1 раз в 3 года</t>
  </si>
  <si>
    <t>учет работ по кап.ремонту</t>
  </si>
  <si>
    <t>гидравлическое испытание эл.узлов и запорной арматуры</t>
  </si>
  <si>
    <t>очистка  водоприемных воронок</t>
  </si>
  <si>
    <t>по адресу: ул. Набережная, д.52-1(S жилые + нежилые = 2014,7 м2, S придом.тер.=899,63 м2)</t>
  </si>
  <si>
    <t>Проект</t>
  </si>
  <si>
    <t>объем работ</t>
  </si>
  <si>
    <t>Управление многоквартирным домом, всего в т.ч.</t>
  </si>
  <si>
    <t>осмотр мест общего пользования и инженерных сетей  в т.ч (фундамент, подвал, стены, крыша, лестницы, перекрытия и покрытия, фасад, перегородки, полы,подъезды, окна, двери,  система холодного водоснабжения, система горячего водоснабжения, система отопления, система  канализации, система электроснабжения, противопожарное водоснабжение, пожарных лестниц и выходов, постоянный  контроль параметров теплоносителя и воды, проверка температурно - влажного режима подвалов, чердаков, контроль состояния контрольно - измерительных приборов )</t>
  </si>
  <si>
    <t>учет потребленных коммунальных ресурсов</t>
  </si>
  <si>
    <t>организация и контроль выполнения работ , оказания услуг</t>
  </si>
  <si>
    <t>организация общего собрания</t>
  </si>
  <si>
    <t>доставка платежных документов</t>
  </si>
  <si>
    <t>предоставление отчета по состоянию лицевого счета</t>
  </si>
  <si>
    <t>подметание придомовой территории</t>
  </si>
  <si>
    <t>уборка  газона</t>
  </si>
  <si>
    <t>1 раз в двое суток</t>
  </si>
  <si>
    <t xml:space="preserve"> выкашивание газонов</t>
  </si>
  <si>
    <t>2 раза</t>
  </si>
  <si>
    <t>погрузка мусора на автотранспорт  вручную</t>
  </si>
  <si>
    <t>очистка урн от мусора</t>
  </si>
  <si>
    <t>посыпка территории песко-соляной смесью</t>
  </si>
  <si>
    <t>очистка крышек люков колодцев и пожарных гидрантов от снега и льда толщиной слоя свыше 5 см</t>
  </si>
  <si>
    <t>уборка крыльца и площадки перед входом в подъезд, очистка металлической решетки, приямка</t>
  </si>
  <si>
    <t>Обслуживание  мусоропроводов</t>
  </si>
  <si>
    <t xml:space="preserve"> Содержание  лестничных клеток</t>
  </si>
  <si>
    <t>влажная протирка подоконников,  перил лестниц, отопительных приборов</t>
  </si>
  <si>
    <t>мытье окон, влажная протирка оконных решеток, дверей</t>
  </si>
  <si>
    <t>влажная уборка лестничных площадок, маршей, тамбуров</t>
  </si>
  <si>
    <t>1 раз в неделю</t>
  </si>
  <si>
    <t>сухая  уборка лестничных площадок, маршей, тамбуров ( 1-2 эт)</t>
  </si>
  <si>
    <t xml:space="preserve">ежедневно </t>
  </si>
  <si>
    <t>сухая  уборка лестничных площадок, маршей, тамбуров ( 3 -9 эт)</t>
  </si>
  <si>
    <t>Обслуживание лифтов</t>
  </si>
  <si>
    <t>организация системы диспетчерского контроля и обеспечение диспетчерской связи с кабиной лифта</t>
  </si>
  <si>
    <t xml:space="preserve"> проведения осмотров, технического обслуживания и ремонт лифта</t>
  </si>
  <si>
    <t>по графику</t>
  </si>
  <si>
    <t>проведение аварийного обслуживания лифта</t>
  </si>
  <si>
    <t>проведение технического освидетельствования лифта, в т.ч после замены элементов оборудования</t>
  </si>
  <si>
    <t>Проверка исправности, работоспособности и техническое обслуживание  приборов учета холодного водоснабжения</t>
  </si>
  <si>
    <t>Проверка исправности, работоспособности, регулировка и техническое обслуживание  приборов учета теплоэнергии</t>
  </si>
  <si>
    <t>проверка состояния системы внутридомового газового оборудования и ее отдельных элементов</t>
  </si>
  <si>
    <t>техническое обслуживание и ремонт внутридомового и вводного газопровода</t>
  </si>
  <si>
    <t>аварийно - диспетчерское обслуживание</t>
  </si>
  <si>
    <t>визуальная проверка целостности внутридомового газового оборудования</t>
  </si>
  <si>
    <t>визуальная проверка наличия свободного доступа к  внутридомовому  газовому  оборудованию</t>
  </si>
  <si>
    <t>осмотр  состояния окраски и креплений газопровода</t>
  </si>
  <si>
    <t>визуальная проверка наличия  и целостности футляров в местах прокладки через наружные и внутренние конструкции мкд</t>
  </si>
  <si>
    <t>проверка герметичности соединение и отключающих устройств</t>
  </si>
  <si>
    <t xml:space="preserve">проверка работоспообности и смазка отключающих устройств </t>
  </si>
  <si>
    <t xml:space="preserve">ревизия задвижек отопления </t>
  </si>
  <si>
    <t xml:space="preserve"> замена неисправных контрольно-измерительных прибоов (манометров, термометров и т.д)</t>
  </si>
  <si>
    <t>работа по очистке водяного подогревателя для удаления накипи-коррозийных отложений</t>
  </si>
  <si>
    <t xml:space="preserve">1 раз </t>
  </si>
  <si>
    <t>смена задвижек ГВС</t>
  </si>
  <si>
    <t>ревизия задвижек ГВС</t>
  </si>
  <si>
    <t xml:space="preserve">ревизия  задвижек  ХВС </t>
  </si>
  <si>
    <t xml:space="preserve"> замена неисправных контрольно-измерительных приборов (манометров, термометров и т.д)</t>
  </si>
  <si>
    <t>перевод реле времени</t>
  </si>
  <si>
    <t>ревизия ШР, ЩЭ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</si>
  <si>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ревизия ВРУ 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</si>
  <si>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замена трансформатора тока</t>
  </si>
  <si>
    <t>1 раз в 4 года</t>
  </si>
  <si>
    <t>электроизмерения ( замеры сопротивления изоляции проводов, восстановление цепей заземления по результатам проверки; проверка и обеспечение работоспособности устройств защитного отключения; проверка заземления оболочки электрокабеля)</t>
  </si>
  <si>
    <t>проверка, техническое обслуживание и сезонное управление оборудованием систем вентиляции и дымоудаления , определение работоспособности оборудования и элементов систем</t>
  </si>
  <si>
    <t>899,63 м2</t>
  </si>
  <si>
    <t>2014,7 м2</t>
  </si>
  <si>
    <t>1 ствол</t>
  </si>
  <si>
    <t>1 лифт</t>
  </si>
  <si>
    <t>1 шт</t>
  </si>
  <si>
    <t>2 пробы</t>
  </si>
  <si>
    <t xml:space="preserve">отключение системы отопления </t>
  </si>
  <si>
    <t>подключение системы отопления с регулировкой</t>
  </si>
  <si>
    <t>270,8 м2</t>
  </si>
  <si>
    <t>209 м</t>
  </si>
  <si>
    <t>307,9 м2</t>
  </si>
  <si>
    <t>Предлагаемый перечень работ по текущему ремонту                                       (на выбор собственников)</t>
  </si>
  <si>
    <t>Установка электронного регулятора на ВВП</t>
  </si>
  <si>
    <t>Погодное регулирование системы отопления (ориентировочная стоимость)</t>
  </si>
  <si>
    <t>Ремонт отмостки - 74 м2</t>
  </si>
  <si>
    <t>Ремонт межпанельных швов - 100 м2</t>
  </si>
  <si>
    <t>Устройство мягкой кровли  - 50 м2</t>
  </si>
  <si>
    <t>Ремонт кровли пристройки - 20,95 м2</t>
  </si>
  <si>
    <t>смена задвижек на СТС (ввод) Ду 80 мм - 2 шт.</t>
  </si>
  <si>
    <t>Установка модуля на ГВС Ду 80 мм - 1 шт.</t>
  </si>
  <si>
    <t>смена задвижек на ХВС (ввод байпас) Ду 80 мм - 1 шт.</t>
  </si>
  <si>
    <t>Демонтаж вентилей на вводе ХВС Ду 40 мм - 2 шт.</t>
  </si>
  <si>
    <t>Демонтаж задвижек (на обратке СТС гол. узел) Ду 50 мм - 1 шт.</t>
  </si>
  <si>
    <t>Смена шаровых кранов под манометры на ВВП Ду 15 мм - 3 шт.</t>
  </si>
  <si>
    <t>Укрепление трубопровода под счетчик ГВС</t>
  </si>
  <si>
    <t>Изоляция трубопроводов СТС "К-FLEX ST" Ду 32 мм - 3 мп</t>
  </si>
  <si>
    <t>Изоляция трубопроводов ГВС "К-FLEX ST" Ду 32 мм - 3 мп</t>
  </si>
  <si>
    <t>Установка фильтра на ввод ХВС диам. 50 мм - 1 шт.</t>
  </si>
  <si>
    <t>Установка обратного клапана на ввод ХВС диам. 76 мм - 1 шт.</t>
  </si>
  <si>
    <t>Установка фильтра на ввод ГВС (общ.) диам. 50 мм - 1 шт.</t>
  </si>
  <si>
    <t>Установка обратного клапана на ввод ГВС диам. 50 мм - 1 шт.</t>
  </si>
  <si>
    <t>Ремонт освещения подвала</t>
  </si>
  <si>
    <t>замена неисправных контрольно-измерительных прибоов (манометров, термометров и т.д) на СТС: манометры - 3 шт. (в сборе)</t>
  </si>
  <si>
    <t>Смена секций бойлера ГВС - 6 шт.</t>
  </si>
  <si>
    <t>2017 -2018 гг.</t>
  </si>
  <si>
    <t>(стоимость услуг  увеличена на 8,6 % в соответствии с уровнем инфляции 2016 г.)</t>
  </si>
  <si>
    <t>рассмотрение обращений граждан</t>
  </si>
  <si>
    <t>информационное сообщение (ГИС ЖКХ)</t>
  </si>
  <si>
    <t>объем теплоносителя на наполнение системы теплоснабжения (договор с ТПК)</t>
  </si>
  <si>
    <t>обязательное страхование лифтов ФЗ № 225 от 27.07.2010 г.</t>
  </si>
  <si>
    <t xml:space="preserve"> дезинфекция вентканалов</t>
  </si>
  <si>
    <r>
      <t xml:space="preserve">Работы заявочного характера </t>
    </r>
    <r>
      <rPr>
        <sz val="11"/>
        <rFont val="Arial"/>
        <family val="2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ремонт автоматических запирающихся устройств, замена насоса ГВС, ХВС, восстановление водостоков (мелкий ремонт после очистки от снега и льда, очистка от снега и наледи подъездных козырьков)</t>
    </r>
  </si>
  <si>
    <t>прочистка вентиляционных каналов кв.20</t>
  </si>
  <si>
    <t>Погашение задолженности прошлых периодов</t>
  </si>
  <si>
    <t>по состоянию на 01.05.17</t>
  </si>
  <si>
    <t xml:space="preserve"> ХВС на содержание общего имущества</t>
  </si>
  <si>
    <t xml:space="preserve"> ГВС на содержание общего имущества</t>
  </si>
  <si>
    <t xml:space="preserve"> Электроэнергия  на содержание общего имущества</t>
  </si>
  <si>
    <t xml:space="preserve"> Водоотведение на содержание общего имущества</t>
  </si>
  <si>
    <t>ВСЕГО (без содержания лестничных клеток)</t>
  </si>
  <si>
    <t>ВСЕГО ( с содержанием  лестничных клеток)</t>
  </si>
  <si>
    <t>ревизия задвижек отопления Ду 80 мм - 2 шт.</t>
  </si>
  <si>
    <t xml:space="preserve">смена задвижек на СТС (ввод) </t>
  </si>
  <si>
    <t>Ремонт кровли пристройки - 16,8 м2</t>
  </si>
  <si>
    <r>
      <t xml:space="preserve">Работы заявочного характера </t>
    </r>
    <r>
      <rPr>
        <sz val="11"/>
        <rFont val="Arial"/>
        <family val="2"/>
      </rPr>
      <t xml:space="preserve"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ремонт автоматических запирающихся устройств, замена насоса ГВС, ХВС, восстановление водостоков (мелкий ремонт после очистки от снега и льда, очистка от снега и наледи подъездных козырьков, прочистка канализационных выпусков до стены здания), прочистка вентиляционных каналов, дезинфекция вентканалов, очистка водоприемных воронок, работа по очистке водяного подогревателя для удаления накипи-коррозийных отложений) </t>
    </r>
    <r>
      <rPr>
        <b/>
        <sz val="11"/>
        <rFont val="Arial"/>
        <family val="2"/>
      </rPr>
      <t>будут выполняться за счет средств уплаты аренды помещения организацией "Патруль безопасности"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</si>
</sst>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0.0"/>
    <numFmt numFmtId="174" formatCode="#,##0.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9"/>
      <name val="Arial Black"/>
      <family val="2"/>
    </font>
    <font>
      <sz val="10"/>
      <name val="Arial"/>
      <family val="2"/>
    </font>
    <font>
      <b/>
      <sz val="14"/>
      <name val="Arial Cyr"/>
      <family val="0"/>
    </font>
    <font>
      <b/>
      <sz val="10"/>
      <name val="Arial Black"/>
      <family val="2"/>
    </font>
    <font>
      <b/>
      <sz val="10"/>
      <name val="Arial Cyr"/>
      <family val="0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8" fillId="24" borderId="10" xfId="0" applyFont="1" applyFill="1" applyBorder="1" applyAlignment="1">
      <alignment horizontal="center" vertical="center" wrapText="1"/>
    </xf>
    <xf numFmtId="2" fontId="0" fillId="24" borderId="11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2" fontId="23" fillId="24" borderId="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0" fillId="24" borderId="12" xfId="0" applyFont="1" applyFill="1" applyBorder="1" applyAlignment="1">
      <alignment horizontal="left" vertical="center" wrapText="1"/>
    </xf>
    <xf numFmtId="0" fontId="20" fillId="24" borderId="0" xfId="0" applyFont="1" applyFill="1" applyAlignment="1">
      <alignment/>
    </xf>
    <xf numFmtId="2" fontId="0" fillId="24" borderId="0" xfId="0" applyNumberForma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3" xfId="0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 vertical="center" textRotation="90" wrapText="1"/>
    </xf>
    <xf numFmtId="0" fontId="18" fillId="24" borderId="14" xfId="0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23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left" vertical="center"/>
    </xf>
    <xf numFmtId="0" fontId="23" fillId="24" borderId="0" xfId="0" applyFont="1" applyFill="1" applyBorder="1" applyAlignment="1">
      <alignment horizontal="left" vertical="center"/>
    </xf>
    <xf numFmtId="0" fontId="23" fillId="24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9" fillId="24" borderId="0" xfId="0" applyFont="1" applyFill="1" applyBorder="1" applyAlignment="1">
      <alignment horizontal="left" vertical="center" wrapText="1"/>
    </xf>
    <xf numFmtId="0" fontId="18" fillId="24" borderId="0" xfId="0" applyFont="1" applyFill="1" applyBorder="1" applyAlignment="1">
      <alignment horizontal="center" vertical="center"/>
    </xf>
    <xf numFmtId="0" fontId="23" fillId="24" borderId="13" xfId="0" applyFont="1" applyFill="1" applyBorder="1" applyAlignment="1">
      <alignment horizontal="left" vertical="center" wrapText="1"/>
    </xf>
    <xf numFmtId="2" fontId="0" fillId="24" borderId="0" xfId="0" applyNumberFormat="1" applyFill="1" applyAlignment="1">
      <alignment/>
    </xf>
    <xf numFmtId="2" fontId="20" fillId="24" borderId="0" xfId="0" applyNumberFormat="1" applyFont="1" applyFill="1" applyAlignment="1">
      <alignment/>
    </xf>
    <xf numFmtId="2" fontId="18" fillId="24" borderId="0" xfId="0" applyNumberFormat="1" applyFon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2" fontId="18" fillId="0" borderId="0" xfId="0" applyNumberFormat="1" applyFont="1" applyFill="1" applyAlignment="1">
      <alignment horizontal="center" vertical="center" wrapText="1"/>
    </xf>
    <xf numFmtId="2" fontId="23" fillId="24" borderId="0" xfId="0" applyNumberFormat="1" applyFont="1" applyFill="1" applyAlignment="1">
      <alignment horizontal="center" vertical="center"/>
    </xf>
    <xf numFmtId="2" fontId="0" fillId="24" borderId="0" xfId="0" applyNumberFormat="1" applyFill="1" applyAlignment="1">
      <alignment horizontal="center" vertical="center"/>
    </xf>
    <xf numFmtId="0" fontId="0" fillId="0" borderId="0" xfId="0" applyFill="1" applyAlignment="1">
      <alignment/>
    </xf>
    <xf numFmtId="0" fontId="20" fillId="25" borderId="0" xfId="0" applyFont="1" applyFill="1" applyAlignment="1">
      <alignment horizontal="center"/>
    </xf>
    <xf numFmtId="0" fontId="0" fillId="26" borderId="12" xfId="0" applyFont="1" applyFill="1" applyBorder="1" applyAlignment="1">
      <alignment horizontal="left" vertical="center" wrapText="1"/>
    </xf>
    <xf numFmtId="2" fontId="25" fillId="26" borderId="11" xfId="0" applyNumberFormat="1" applyFont="1" applyFill="1" applyBorder="1" applyAlignment="1">
      <alignment horizontal="center" vertical="center" wrapText="1"/>
    </xf>
    <xf numFmtId="2" fontId="18" fillId="26" borderId="20" xfId="0" applyNumberFormat="1" applyFont="1" applyFill="1" applyBorder="1" applyAlignment="1">
      <alignment horizontal="center" vertical="center" wrapText="1"/>
    </xf>
    <xf numFmtId="2" fontId="18" fillId="26" borderId="21" xfId="0" applyNumberFormat="1" applyFont="1" applyFill="1" applyBorder="1" applyAlignment="1">
      <alignment horizontal="center" vertical="center" wrapText="1"/>
    </xf>
    <xf numFmtId="2" fontId="25" fillId="26" borderId="20" xfId="0" applyNumberFormat="1" applyFont="1" applyFill="1" applyBorder="1" applyAlignment="1">
      <alignment horizontal="center" vertical="center" wrapText="1"/>
    </xf>
    <xf numFmtId="2" fontId="25" fillId="26" borderId="21" xfId="0" applyNumberFormat="1" applyFont="1" applyFill="1" applyBorder="1" applyAlignment="1">
      <alignment horizontal="center" vertical="center" wrapText="1"/>
    </xf>
    <xf numFmtId="2" fontId="18" fillId="26" borderId="11" xfId="0" applyNumberFormat="1" applyFont="1" applyFill="1" applyBorder="1" applyAlignment="1">
      <alignment horizontal="center" vertical="center" wrapText="1"/>
    </xf>
    <xf numFmtId="2" fontId="18" fillId="26" borderId="22" xfId="0" applyNumberFormat="1" applyFont="1" applyFill="1" applyBorder="1" applyAlignment="1">
      <alignment horizontal="center" vertical="center" wrapText="1"/>
    </xf>
    <xf numFmtId="2" fontId="0" fillId="26" borderId="23" xfId="0" applyNumberFormat="1" applyFont="1" applyFill="1" applyBorder="1" applyAlignment="1">
      <alignment horizontal="center" vertical="center" wrapText="1"/>
    </xf>
    <xf numFmtId="2" fontId="0" fillId="26" borderId="11" xfId="0" applyNumberFormat="1" applyFont="1" applyFill="1" applyBorder="1" applyAlignment="1">
      <alignment horizontal="center" vertical="center" wrapText="1"/>
    </xf>
    <xf numFmtId="2" fontId="0" fillId="26" borderId="21" xfId="0" applyNumberFormat="1" applyFont="1" applyFill="1" applyBorder="1" applyAlignment="1">
      <alignment horizontal="center" vertical="center" wrapText="1"/>
    </xf>
    <xf numFmtId="0" fontId="18" fillId="26" borderId="0" xfId="0" applyFont="1" applyFill="1" applyBorder="1" applyAlignment="1">
      <alignment horizontal="center" vertical="center"/>
    </xf>
    <xf numFmtId="0" fontId="18" fillId="26" borderId="24" xfId="0" applyFont="1" applyFill="1" applyBorder="1" applyAlignment="1">
      <alignment horizontal="left" vertical="center" wrapText="1"/>
    </xf>
    <xf numFmtId="0" fontId="18" fillId="26" borderId="11" xfId="0" applyFont="1" applyFill="1" applyBorder="1" applyAlignment="1">
      <alignment horizontal="center" vertical="center" wrapText="1"/>
    </xf>
    <xf numFmtId="0" fontId="27" fillId="26" borderId="24" xfId="0" applyFont="1" applyFill="1" applyBorder="1" applyAlignment="1">
      <alignment horizontal="left" vertical="center" wrapText="1"/>
    </xf>
    <xf numFmtId="0" fontId="25" fillId="26" borderId="21" xfId="0" applyFont="1" applyFill="1" applyBorder="1" applyAlignment="1">
      <alignment horizontal="center" vertical="center" wrapText="1"/>
    </xf>
    <xf numFmtId="0" fontId="25" fillId="26" borderId="24" xfId="0" applyFont="1" applyFill="1" applyBorder="1" applyAlignment="1">
      <alignment horizontal="left" vertical="center" wrapText="1"/>
    </xf>
    <xf numFmtId="0" fontId="0" fillId="26" borderId="11" xfId="0" applyFont="1" applyFill="1" applyBorder="1" applyAlignment="1">
      <alignment horizontal="center" vertical="center" wrapText="1"/>
    </xf>
    <xf numFmtId="2" fontId="28" fillId="26" borderId="23" xfId="0" applyNumberFormat="1" applyFont="1" applyFill="1" applyBorder="1" applyAlignment="1">
      <alignment horizontal="center" vertical="center" wrapText="1"/>
    </xf>
    <xf numFmtId="2" fontId="0" fillId="26" borderId="22" xfId="0" applyNumberFormat="1" applyFont="1" applyFill="1" applyBorder="1" applyAlignment="1">
      <alignment horizontal="center" vertical="center" wrapText="1"/>
    </xf>
    <xf numFmtId="0" fontId="18" fillId="26" borderId="21" xfId="0" applyFont="1" applyFill="1" applyBorder="1" applyAlignment="1">
      <alignment horizontal="center" vertical="center" wrapText="1"/>
    </xf>
    <xf numFmtId="0" fontId="0" fillId="26" borderId="11" xfId="0" applyFont="1" applyFill="1" applyBorder="1" applyAlignment="1">
      <alignment horizontal="center" vertical="center" wrapText="1"/>
    </xf>
    <xf numFmtId="0" fontId="18" fillId="26" borderId="12" xfId="0" applyFont="1" applyFill="1" applyBorder="1" applyAlignment="1">
      <alignment horizontal="left" vertical="center" wrapText="1"/>
    </xf>
    <xf numFmtId="0" fontId="24" fillId="26" borderId="11" xfId="0" applyFont="1" applyFill="1" applyBorder="1" applyAlignment="1">
      <alignment horizontal="center" vertical="center" wrapText="1"/>
    </xf>
    <xf numFmtId="0" fontId="18" fillId="26" borderId="22" xfId="0" applyFont="1" applyFill="1" applyBorder="1" applyAlignment="1">
      <alignment horizontal="center" vertical="center" wrapText="1"/>
    </xf>
    <xf numFmtId="0" fontId="18" fillId="26" borderId="0" xfId="0" applyFont="1" applyFill="1" applyAlignment="1">
      <alignment horizontal="center" vertical="center" wrapText="1"/>
    </xf>
    <xf numFmtId="0" fontId="0" fillId="26" borderId="11" xfId="0" applyFont="1" applyFill="1" applyBorder="1" applyAlignment="1">
      <alignment horizontal="left" vertical="center" wrapText="1"/>
    </xf>
    <xf numFmtId="0" fontId="23" fillId="24" borderId="11" xfId="0" applyFont="1" applyFill="1" applyBorder="1" applyAlignment="1">
      <alignment horizontal="left" vertical="center" wrapText="1"/>
    </xf>
    <xf numFmtId="0" fontId="23" fillId="24" borderId="11" xfId="0" applyFont="1" applyFill="1" applyBorder="1" applyAlignment="1">
      <alignment horizontal="center" vertical="center"/>
    </xf>
    <xf numFmtId="4" fontId="25" fillId="26" borderId="24" xfId="0" applyNumberFormat="1" applyFont="1" applyFill="1" applyBorder="1" applyAlignment="1">
      <alignment horizontal="left" vertical="center" wrapText="1"/>
    </xf>
    <xf numFmtId="4" fontId="25" fillId="26" borderId="21" xfId="0" applyNumberFormat="1" applyFont="1" applyFill="1" applyBorder="1" applyAlignment="1">
      <alignment horizontal="center" vertical="center" wrapText="1"/>
    </xf>
    <xf numFmtId="0" fontId="25" fillId="26" borderId="12" xfId="0" applyFont="1" applyFill="1" applyBorder="1" applyAlignment="1">
      <alignment horizontal="left" vertical="center" wrapText="1"/>
    </xf>
    <xf numFmtId="0" fontId="29" fillId="26" borderId="11" xfId="0" applyFont="1" applyFill="1" applyBorder="1" applyAlignment="1">
      <alignment horizontal="center" vertical="center" wrapText="1"/>
    </xf>
    <xf numFmtId="0" fontId="25" fillId="26" borderId="11" xfId="0" applyFont="1" applyFill="1" applyBorder="1" applyAlignment="1">
      <alignment horizontal="center" vertical="center" wrapText="1"/>
    </xf>
    <xf numFmtId="0" fontId="0" fillId="26" borderId="21" xfId="0" applyFont="1" applyFill="1" applyBorder="1" applyAlignment="1">
      <alignment horizontal="left" vertical="center" wrapText="1"/>
    </xf>
    <xf numFmtId="2" fontId="0" fillId="26" borderId="21" xfId="0" applyNumberFormat="1" applyFont="1" applyFill="1" applyBorder="1" applyAlignment="1">
      <alignment horizontal="left" vertical="center" wrapText="1"/>
    </xf>
    <xf numFmtId="0" fontId="23" fillId="24" borderId="14" xfId="0" applyFont="1" applyFill="1" applyBorder="1" applyAlignment="1">
      <alignment horizontal="center" vertical="center" wrapText="1"/>
    </xf>
    <xf numFmtId="2" fontId="23" fillId="24" borderId="14" xfId="0" applyNumberFormat="1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center" vertical="center" wrapText="1"/>
    </xf>
    <xf numFmtId="2" fontId="19" fillId="0" borderId="14" xfId="0" applyNumberFormat="1" applyFont="1" applyFill="1" applyBorder="1" applyAlignment="1">
      <alignment horizontal="center" vertical="center" wrapText="1"/>
    </xf>
    <xf numFmtId="4" fontId="19" fillId="0" borderId="14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2" fontId="19" fillId="0" borderId="0" xfId="0" applyNumberFormat="1" applyFont="1" applyFill="1" applyAlignment="1">
      <alignment horizontal="center" vertical="center" wrapText="1"/>
    </xf>
    <xf numFmtId="0" fontId="0" fillId="26" borderId="24" xfId="0" applyFont="1" applyFill="1" applyBorder="1" applyAlignment="1">
      <alignment horizontal="left" vertical="center" wrapText="1"/>
    </xf>
    <xf numFmtId="0" fontId="0" fillId="26" borderId="25" xfId="0" applyFont="1" applyFill="1" applyBorder="1" applyAlignment="1">
      <alignment horizontal="left" vertical="center" wrapText="1"/>
    </xf>
    <xf numFmtId="0" fontId="0" fillId="26" borderId="26" xfId="0" applyFont="1" applyFill="1" applyBorder="1" applyAlignment="1">
      <alignment horizontal="left" vertical="center" wrapText="1"/>
    </xf>
    <xf numFmtId="4" fontId="0" fillId="26" borderId="21" xfId="0" applyNumberFormat="1" applyFont="1" applyFill="1" applyBorder="1" applyAlignment="1">
      <alignment horizontal="center" vertical="center" wrapText="1"/>
    </xf>
    <xf numFmtId="4" fontId="25" fillId="26" borderId="27" xfId="0" applyNumberFormat="1" applyFont="1" applyFill="1" applyBorder="1" applyAlignment="1">
      <alignment horizontal="center" vertical="center" wrapText="1"/>
    </xf>
    <xf numFmtId="4" fontId="0" fillId="26" borderId="11" xfId="0" applyNumberFormat="1" applyFont="1" applyFill="1" applyBorder="1" applyAlignment="1">
      <alignment horizontal="center" vertical="center" wrapText="1"/>
    </xf>
    <xf numFmtId="4" fontId="25" fillId="26" borderId="11" xfId="0" applyNumberFormat="1" applyFont="1" applyFill="1" applyBorder="1" applyAlignment="1">
      <alignment horizontal="center" vertical="center" wrapText="1"/>
    </xf>
    <xf numFmtId="4" fontId="25" fillId="26" borderId="28" xfId="0" applyNumberFormat="1" applyFont="1" applyFill="1" applyBorder="1" applyAlignment="1">
      <alignment horizontal="center" vertical="center" wrapText="1"/>
    </xf>
    <xf numFmtId="4" fontId="25" fillId="26" borderId="26" xfId="0" applyNumberFormat="1" applyFont="1" applyFill="1" applyBorder="1" applyAlignment="1">
      <alignment horizontal="center" vertical="center" wrapText="1"/>
    </xf>
    <xf numFmtId="4" fontId="25" fillId="26" borderId="29" xfId="0" applyNumberFormat="1" applyFont="1" applyFill="1" applyBorder="1" applyAlignment="1">
      <alignment horizontal="center" vertical="center" wrapText="1"/>
    </xf>
    <xf numFmtId="4" fontId="18" fillId="24" borderId="0" xfId="0" applyNumberFormat="1" applyFont="1" applyFill="1" applyBorder="1" applyAlignment="1">
      <alignment horizontal="center" vertical="center"/>
    </xf>
    <xf numFmtId="4" fontId="23" fillId="24" borderId="11" xfId="0" applyNumberFormat="1" applyFont="1" applyFill="1" applyBorder="1" applyAlignment="1">
      <alignment horizontal="center" vertical="center"/>
    </xf>
    <xf numFmtId="0" fontId="18" fillId="26" borderId="0" xfId="0" applyFont="1" applyFill="1" applyAlignment="1">
      <alignment horizontal="center" vertical="center"/>
    </xf>
    <xf numFmtId="2" fontId="18" fillId="26" borderId="0" xfId="0" applyNumberFormat="1" applyFont="1" applyFill="1" applyAlignment="1">
      <alignment horizontal="center" vertical="center"/>
    </xf>
    <xf numFmtId="0" fontId="0" fillId="26" borderId="30" xfId="0" applyFont="1" applyFill="1" applyBorder="1" applyAlignment="1">
      <alignment horizontal="left" vertical="center" wrapText="1"/>
    </xf>
    <xf numFmtId="4" fontId="23" fillId="24" borderId="14" xfId="0" applyNumberFormat="1" applyFont="1" applyFill="1" applyBorder="1" applyAlignment="1">
      <alignment horizontal="center" vertical="center"/>
    </xf>
    <xf numFmtId="0" fontId="19" fillId="26" borderId="31" xfId="0" applyFont="1" applyFill="1" applyBorder="1" applyAlignment="1">
      <alignment horizontal="left" vertical="center" wrapText="1"/>
    </xf>
    <xf numFmtId="0" fontId="19" fillId="24" borderId="32" xfId="0" applyFont="1" applyFill="1" applyBorder="1" applyAlignment="1">
      <alignment horizontal="left" vertical="center" wrapText="1"/>
    </xf>
    <xf numFmtId="0" fontId="18" fillId="0" borderId="33" xfId="0" applyFont="1" applyFill="1" applyBorder="1" applyAlignment="1">
      <alignment horizontal="center" vertical="center"/>
    </xf>
    <xf numFmtId="2" fontId="18" fillId="24" borderId="33" xfId="0" applyNumberFormat="1" applyFont="1" applyFill="1" applyBorder="1" applyAlignment="1">
      <alignment horizontal="center" vertical="center" wrapText="1"/>
    </xf>
    <xf numFmtId="2" fontId="18" fillId="26" borderId="33" xfId="0" applyNumberFormat="1" applyFont="1" applyFill="1" applyBorder="1" applyAlignment="1">
      <alignment horizontal="center" vertical="center" wrapText="1"/>
    </xf>
    <xf numFmtId="0" fontId="19" fillId="26" borderId="11" xfId="0" applyFont="1" applyFill="1" applyBorder="1" applyAlignment="1">
      <alignment horizontal="left" vertical="center" wrapText="1"/>
    </xf>
    <xf numFmtId="2" fontId="25" fillId="26" borderId="22" xfId="0" applyNumberFormat="1" applyFont="1" applyFill="1" applyBorder="1" applyAlignment="1">
      <alignment horizontal="center" vertical="center" wrapText="1"/>
    </xf>
    <xf numFmtId="4" fontId="0" fillId="26" borderId="26" xfId="0" applyNumberFormat="1" applyFont="1" applyFill="1" applyBorder="1" applyAlignment="1">
      <alignment horizontal="center" vertical="center" wrapText="1"/>
    </xf>
    <xf numFmtId="0" fontId="0" fillId="26" borderId="11" xfId="0" applyFont="1" applyFill="1" applyBorder="1" applyAlignment="1">
      <alignment horizontal="center" vertical="center" wrapText="1"/>
    </xf>
    <xf numFmtId="2" fontId="18" fillId="26" borderId="0" xfId="0" applyNumberFormat="1" applyFont="1" applyFill="1" applyAlignment="1">
      <alignment horizontal="center" vertical="center" wrapText="1"/>
    </xf>
    <xf numFmtId="0" fontId="0" fillId="26" borderId="0" xfId="0" applyFont="1" applyFill="1" applyAlignment="1">
      <alignment horizontal="center" vertical="center" wrapText="1"/>
    </xf>
    <xf numFmtId="0" fontId="19" fillId="26" borderId="34" xfId="0" applyFont="1" applyFill="1" applyBorder="1" applyAlignment="1">
      <alignment horizontal="left" vertical="center" wrapText="1"/>
    </xf>
    <xf numFmtId="2" fontId="18" fillId="26" borderId="35" xfId="0" applyNumberFormat="1" applyFont="1" applyFill="1" applyBorder="1" applyAlignment="1">
      <alignment horizontal="center" vertical="center" wrapText="1"/>
    </xf>
    <xf numFmtId="0" fontId="30" fillId="26" borderId="0" xfId="0" applyFont="1" applyFill="1" applyBorder="1" applyAlignment="1">
      <alignment horizontal="left" vertical="center" wrapText="1"/>
    </xf>
    <xf numFmtId="0" fontId="0" fillId="26" borderId="0" xfId="0" applyFont="1" applyFill="1" applyBorder="1" applyAlignment="1">
      <alignment horizontal="left" vertical="center" wrapText="1"/>
    </xf>
    <xf numFmtId="0" fontId="0" fillId="24" borderId="11" xfId="0" applyFill="1" applyBorder="1" applyAlignment="1">
      <alignment horizontal="center" vertical="center"/>
    </xf>
    <xf numFmtId="4" fontId="18" fillId="24" borderId="11" xfId="0" applyNumberFormat="1" applyFont="1" applyFill="1" applyBorder="1" applyAlignment="1">
      <alignment horizontal="center" vertical="center"/>
    </xf>
    <xf numFmtId="0" fontId="18" fillId="24" borderId="0" xfId="0" applyFont="1" applyFill="1" applyAlignment="1">
      <alignment horizontal="right" vertical="center"/>
    </xf>
    <xf numFmtId="0" fontId="0" fillId="24" borderId="0" xfId="0" applyFill="1" applyAlignment="1">
      <alignment horizontal="right"/>
    </xf>
    <xf numFmtId="0" fontId="18" fillId="24" borderId="0" xfId="0" applyFont="1" applyFill="1" applyAlignment="1">
      <alignment horizontal="right"/>
    </xf>
    <xf numFmtId="0" fontId="26" fillId="0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21" fillId="24" borderId="0" xfId="0" applyFont="1" applyFill="1" applyAlignment="1">
      <alignment horizontal="left" vertical="center"/>
    </xf>
    <xf numFmtId="0" fontId="20" fillId="24" borderId="0" xfId="0" applyFont="1" applyFill="1" applyAlignment="1">
      <alignment horizontal="center"/>
    </xf>
    <xf numFmtId="0" fontId="19" fillId="24" borderId="0" xfId="0" applyFont="1" applyFill="1" applyAlignment="1">
      <alignment horizontal="center" wrapText="1"/>
    </xf>
    <xf numFmtId="0" fontId="0" fillId="24" borderId="0" xfId="0" applyFill="1" applyAlignment="1">
      <alignment/>
    </xf>
    <xf numFmtId="2" fontId="21" fillId="24" borderId="0" xfId="0" applyNumberFormat="1" applyFont="1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2" fontId="19" fillId="24" borderId="36" xfId="0" applyNumberFormat="1" applyFont="1" applyFill="1" applyBorder="1" applyAlignment="1">
      <alignment horizontal="center" vertical="center" wrapText="1"/>
    </xf>
    <xf numFmtId="0" fontId="0" fillId="24" borderId="36" xfId="0" applyFill="1" applyBorder="1" applyAlignment="1">
      <alignment horizontal="center" vertical="center" wrapText="1"/>
    </xf>
    <xf numFmtId="0" fontId="19" fillId="24" borderId="30" xfId="0" applyFont="1" applyFill="1" applyBorder="1" applyAlignment="1">
      <alignment horizontal="center" vertical="center" wrapText="1"/>
    </xf>
    <xf numFmtId="0" fontId="19" fillId="24" borderId="37" xfId="0" applyFont="1" applyFill="1" applyBorder="1" applyAlignment="1">
      <alignment horizontal="center" vertical="center" wrapText="1"/>
    </xf>
    <xf numFmtId="0" fontId="0" fillId="24" borderId="37" xfId="0" applyFill="1" applyBorder="1" applyAlignment="1">
      <alignment horizontal="center" vertical="center" wrapText="1"/>
    </xf>
    <xf numFmtId="0" fontId="0" fillId="24" borderId="38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173"/>
  <sheetViews>
    <sheetView zoomScalePageLayoutView="0" workbookViewId="0" topLeftCell="A127">
      <selection activeCell="A1" sqref="A1:F156"/>
    </sheetView>
  </sheetViews>
  <sheetFormatPr defaultColWidth="9.00390625" defaultRowHeight="12.75"/>
  <cols>
    <col min="1" max="1" width="72.75390625" style="5" customWidth="1"/>
    <col min="2" max="2" width="19.125" style="5" customWidth="1"/>
    <col min="3" max="3" width="13.875" style="5" customWidth="1"/>
    <col min="4" max="4" width="18.25390625" style="5" customWidth="1"/>
    <col min="5" max="5" width="13.875" style="5" customWidth="1"/>
    <col min="6" max="6" width="20.875" style="5" customWidth="1"/>
    <col min="7" max="7" width="15.375" style="5" customWidth="1"/>
    <col min="8" max="8" width="15.375" style="5" hidden="1" customWidth="1"/>
    <col min="9" max="9" width="15.375" style="30" hidden="1" customWidth="1"/>
    <col min="10" max="12" width="15.375" style="5" customWidth="1"/>
    <col min="13" max="16384" width="9.125" style="5" customWidth="1"/>
  </cols>
  <sheetData>
    <row r="1" spans="1:6" ht="16.5" customHeight="1">
      <c r="A1" s="116" t="s">
        <v>0</v>
      </c>
      <c r="B1" s="117"/>
      <c r="C1" s="117"/>
      <c r="D1" s="117"/>
      <c r="E1" s="117"/>
      <c r="F1" s="117"/>
    </row>
    <row r="2" spans="1:6" ht="18.75" customHeight="1">
      <c r="A2" s="38" t="s">
        <v>168</v>
      </c>
      <c r="B2" s="118" t="s">
        <v>1</v>
      </c>
      <c r="C2" s="118"/>
      <c r="D2" s="118"/>
      <c r="E2" s="117"/>
      <c r="F2" s="117"/>
    </row>
    <row r="3" spans="2:6" ht="14.25" customHeight="1">
      <c r="B3" s="118" t="s">
        <v>2</v>
      </c>
      <c r="C3" s="118"/>
      <c r="D3" s="118"/>
      <c r="E3" s="117"/>
      <c r="F3" s="117"/>
    </row>
    <row r="4" spans="2:6" ht="14.25" customHeight="1">
      <c r="B4" s="118" t="s">
        <v>34</v>
      </c>
      <c r="C4" s="118"/>
      <c r="D4" s="118"/>
      <c r="E4" s="117"/>
      <c r="F4" s="117"/>
    </row>
    <row r="5" spans="1:6" s="37" customFormat="1" ht="39.75" customHeight="1">
      <c r="A5" s="119"/>
      <c r="B5" s="120"/>
      <c r="C5" s="120"/>
      <c r="D5" s="120"/>
      <c r="E5" s="120"/>
      <c r="F5" s="120"/>
    </row>
    <row r="6" spans="1:6" s="37" customFormat="1" ht="33" customHeight="1">
      <c r="A6" s="121" t="s">
        <v>74</v>
      </c>
      <c r="B6" s="122"/>
      <c r="C6" s="122"/>
      <c r="D6" s="122"/>
      <c r="E6" s="122"/>
      <c r="F6" s="122"/>
    </row>
    <row r="7" spans="1:6" s="37" customFormat="1" ht="33" customHeight="1">
      <c r="A7" s="124" t="s">
        <v>169</v>
      </c>
      <c r="B7" s="124"/>
      <c r="C7" s="124"/>
      <c r="D7" s="124"/>
      <c r="E7" s="124"/>
      <c r="F7" s="124"/>
    </row>
    <row r="8" spans="1:9" s="7" customFormat="1" ht="22.5" customHeight="1">
      <c r="A8" s="125" t="s">
        <v>3</v>
      </c>
      <c r="B8" s="125"/>
      <c r="C8" s="125"/>
      <c r="D8" s="125"/>
      <c r="E8" s="126"/>
      <c r="F8" s="126"/>
      <c r="I8" s="31"/>
    </row>
    <row r="9" spans="1:6" s="8" customFormat="1" ht="18.75" customHeight="1">
      <c r="A9" s="125" t="s">
        <v>73</v>
      </c>
      <c r="B9" s="125"/>
      <c r="C9" s="125"/>
      <c r="D9" s="125"/>
      <c r="E9" s="126"/>
      <c r="F9" s="126"/>
    </row>
    <row r="10" spans="1:6" s="9" customFormat="1" ht="17.25" customHeight="1">
      <c r="A10" s="127" t="s">
        <v>31</v>
      </c>
      <c r="B10" s="127"/>
      <c r="C10" s="127"/>
      <c r="D10" s="127"/>
      <c r="E10" s="128"/>
      <c r="F10" s="128"/>
    </row>
    <row r="11" spans="1:6" s="8" customFormat="1" ht="30" customHeight="1" thickBot="1">
      <c r="A11" s="129" t="s">
        <v>58</v>
      </c>
      <c r="B11" s="129"/>
      <c r="C11" s="129"/>
      <c r="D11" s="129"/>
      <c r="E11" s="130"/>
      <c r="F11" s="130"/>
    </row>
    <row r="12" spans="1:9" s="13" customFormat="1" ht="139.5" customHeight="1" thickBot="1">
      <c r="A12" s="10" t="s">
        <v>4</v>
      </c>
      <c r="B12" s="11" t="s">
        <v>5</v>
      </c>
      <c r="C12" s="12" t="s">
        <v>75</v>
      </c>
      <c r="D12" s="12" t="s">
        <v>35</v>
      </c>
      <c r="E12" s="12" t="s">
        <v>6</v>
      </c>
      <c r="F12" s="1" t="s">
        <v>7</v>
      </c>
      <c r="I12" s="32"/>
    </row>
    <row r="13" spans="1:9" s="19" customFormat="1" ht="12.75">
      <c r="A13" s="14">
        <v>1</v>
      </c>
      <c r="B13" s="15">
        <v>2</v>
      </c>
      <c r="C13" s="15">
        <v>3</v>
      </c>
      <c r="D13" s="16"/>
      <c r="E13" s="17">
        <v>3</v>
      </c>
      <c r="F13" s="18">
        <v>4</v>
      </c>
      <c r="I13" s="33"/>
    </row>
    <row r="14" spans="1:9" s="19" customFormat="1" ht="49.5" customHeight="1">
      <c r="A14" s="131" t="s">
        <v>8</v>
      </c>
      <c r="B14" s="132"/>
      <c r="C14" s="132"/>
      <c r="D14" s="132"/>
      <c r="E14" s="133"/>
      <c r="F14" s="134"/>
      <c r="I14" s="33"/>
    </row>
    <row r="15" spans="1:9" s="13" customFormat="1" ht="24" customHeight="1">
      <c r="A15" s="51" t="s">
        <v>76</v>
      </c>
      <c r="B15" s="52" t="s">
        <v>9</v>
      </c>
      <c r="C15" s="42" t="s">
        <v>135</v>
      </c>
      <c r="D15" s="41">
        <f>E15*G15</f>
        <v>90419.74</v>
      </c>
      <c r="E15" s="42">
        <f>F15*12</f>
        <v>44.88</v>
      </c>
      <c r="F15" s="42">
        <f>F26+F28</f>
        <v>3.74</v>
      </c>
      <c r="G15" s="13">
        <v>2014.7</v>
      </c>
      <c r="H15" s="13">
        <v>1.07</v>
      </c>
      <c r="I15" s="32">
        <v>2.24</v>
      </c>
    </row>
    <row r="16" spans="1:9" s="13" customFormat="1" ht="27" customHeight="1">
      <c r="A16" s="68" t="s">
        <v>62</v>
      </c>
      <c r="B16" s="69" t="s">
        <v>63</v>
      </c>
      <c r="C16" s="42"/>
      <c r="D16" s="41"/>
      <c r="E16" s="42"/>
      <c r="F16" s="42"/>
      <c r="I16" s="32"/>
    </row>
    <row r="17" spans="1:9" s="13" customFormat="1" ht="15">
      <c r="A17" s="68" t="s">
        <v>64</v>
      </c>
      <c r="B17" s="69" t="s">
        <v>63</v>
      </c>
      <c r="C17" s="42"/>
      <c r="D17" s="41"/>
      <c r="E17" s="42"/>
      <c r="F17" s="42"/>
      <c r="I17" s="32"/>
    </row>
    <row r="18" spans="1:9" s="13" customFormat="1" ht="117.75" customHeight="1">
      <c r="A18" s="68" t="s">
        <v>77</v>
      </c>
      <c r="B18" s="69" t="s">
        <v>22</v>
      </c>
      <c r="C18" s="42"/>
      <c r="D18" s="41"/>
      <c r="E18" s="42"/>
      <c r="F18" s="42"/>
      <c r="I18" s="32"/>
    </row>
    <row r="19" spans="1:9" s="13" customFormat="1" ht="20.25" customHeight="1">
      <c r="A19" s="68" t="s">
        <v>78</v>
      </c>
      <c r="B19" s="69" t="s">
        <v>63</v>
      </c>
      <c r="C19" s="42"/>
      <c r="D19" s="41"/>
      <c r="E19" s="42"/>
      <c r="F19" s="42"/>
      <c r="I19" s="32"/>
    </row>
    <row r="20" spans="1:9" s="13" customFormat="1" ht="15">
      <c r="A20" s="68" t="s">
        <v>79</v>
      </c>
      <c r="B20" s="69" t="s">
        <v>63</v>
      </c>
      <c r="C20" s="42"/>
      <c r="D20" s="41"/>
      <c r="E20" s="42"/>
      <c r="F20" s="42"/>
      <c r="I20" s="32"/>
    </row>
    <row r="21" spans="1:9" s="26" customFormat="1" ht="29.25" customHeight="1">
      <c r="A21" s="68" t="s">
        <v>80</v>
      </c>
      <c r="B21" s="69" t="s">
        <v>12</v>
      </c>
      <c r="C21" s="44"/>
      <c r="D21" s="43"/>
      <c r="E21" s="44"/>
      <c r="F21" s="44"/>
      <c r="I21" s="34"/>
    </row>
    <row r="22" spans="1:9" s="26" customFormat="1" ht="15">
      <c r="A22" s="68" t="s">
        <v>81</v>
      </c>
      <c r="B22" s="69" t="s">
        <v>14</v>
      </c>
      <c r="C22" s="44"/>
      <c r="D22" s="43"/>
      <c r="E22" s="44"/>
      <c r="F22" s="44"/>
      <c r="I22" s="34"/>
    </row>
    <row r="23" spans="1:9" s="26" customFormat="1" ht="15">
      <c r="A23" s="68" t="s">
        <v>170</v>
      </c>
      <c r="B23" s="69" t="s">
        <v>63</v>
      </c>
      <c r="C23" s="44"/>
      <c r="D23" s="43"/>
      <c r="E23" s="44"/>
      <c r="F23" s="44"/>
      <c r="I23" s="34"/>
    </row>
    <row r="24" spans="1:9" s="26" customFormat="1" ht="15">
      <c r="A24" s="68" t="s">
        <v>171</v>
      </c>
      <c r="B24" s="69" t="s">
        <v>63</v>
      </c>
      <c r="C24" s="44"/>
      <c r="D24" s="43"/>
      <c r="E24" s="44"/>
      <c r="F24" s="44"/>
      <c r="I24" s="34"/>
    </row>
    <row r="25" spans="1:9" s="26" customFormat="1" ht="15">
      <c r="A25" s="68" t="s">
        <v>82</v>
      </c>
      <c r="B25" s="69" t="s">
        <v>17</v>
      </c>
      <c r="C25" s="44"/>
      <c r="D25" s="43"/>
      <c r="E25" s="44"/>
      <c r="F25" s="44"/>
      <c r="I25" s="34"/>
    </row>
    <row r="26" spans="1:9" s="26" customFormat="1" ht="15">
      <c r="A26" s="53" t="s">
        <v>33</v>
      </c>
      <c r="B26" s="54"/>
      <c r="C26" s="44"/>
      <c r="D26" s="43"/>
      <c r="E26" s="44"/>
      <c r="F26" s="42">
        <v>3.61</v>
      </c>
      <c r="G26" s="26">
        <v>2014.7</v>
      </c>
      <c r="I26" s="34"/>
    </row>
    <row r="27" spans="1:9" s="26" customFormat="1" ht="15">
      <c r="A27" s="55" t="s">
        <v>70</v>
      </c>
      <c r="B27" s="54" t="s">
        <v>63</v>
      </c>
      <c r="C27" s="44"/>
      <c r="D27" s="43"/>
      <c r="E27" s="44"/>
      <c r="F27" s="44">
        <v>0.13</v>
      </c>
      <c r="G27" s="26">
        <v>2014.7</v>
      </c>
      <c r="I27" s="34"/>
    </row>
    <row r="28" spans="1:9" s="26" customFormat="1" ht="15">
      <c r="A28" s="53" t="s">
        <v>33</v>
      </c>
      <c r="B28" s="54"/>
      <c r="C28" s="44"/>
      <c r="D28" s="43"/>
      <c r="E28" s="44"/>
      <c r="F28" s="42">
        <f>F27</f>
        <v>0.13</v>
      </c>
      <c r="I28" s="34"/>
    </row>
    <row r="29" spans="1:9" s="13" customFormat="1" ht="30">
      <c r="A29" s="51" t="s">
        <v>10</v>
      </c>
      <c r="B29" s="59" t="s">
        <v>11</v>
      </c>
      <c r="C29" s="42" t="s">
        <v>134</v>
      </c>
      <c r="D29" s="41">
        <f>E29*G29</f>
        <v>46660.45</v>
      </c>
      <c r="E29" s="42">
        <f>F29*12</f>
        <v>23.16</v>
      </c>
      <c r="F29" s="42">
        <v>1.93</v>
      </c>
      <c r="G29" s="13">
        <v>2014.7</v>
      </c>
      <c r="H29" s="13">
        <v>1.07</v>
      </c>
      <c r="I29" s="32">
        <v>1.29</v>
      </c>
    </row>
    <row r="30" spans="1:9" s="13" customFormat="1" ht="15">
      <c r="A30" s="68" t="s">
        <v>83</v>
      </c>
      <c r="B30" s="69" t="s">
        <v>11</v>
      </c>
      <c r="C30" s="42"/>
      <c r="D30" s="41"/>
      <c r="E30" s="42"/>
      <c r="F30" s="42"/>
      <c r="I30" s="32"/>
    </row>
    <row r="31" spans="1:9" s="13" customFormat="1" ht="15">
      <c r="A31" s="68" t="s">
        <v>84</v>
      </c>
      <c r="B31" s="69" t="s">
        <v>85</v>
      </c>
      <c r="C31" s="42"/>
      <c r="D31" s="41"/>
      <c r="E31" s="42"/>
      <c r="F31" s="42"/>
      <c r="I31" s="32"/>
    </row>
    <row r="32" spans="1:9" s="13" customFormat="1" ht="15">
      <c r="A32" s="68" t="s">
        <v>86</v>
      </c>
      <c r="B32" s="69" t="s">
        <v>87</v>
      </c>
      <c r="C32" s="42"/>
      <c r="D32" s="41"/>
      <c r="E32" s="42"/>
      <c r="F32" s="42"/>
      <c r="I32" s="32"/>
    </row>
    <row r="33" spans="1:9" s="13" customFormat="1" ht="15">
      <c r="A33" s="68" t="s">
        <v>59</v>
      </c>
      <c r="B33" s="69" t="s">
        <v>11</v>
      </c>
      <c r="C33" s="42"/>
      <c r="D33" s="41"/>
      <c r="E33" s="42"/>
      <c r="F33" s="42"/>
      <c r="I33" s="32"/>
    </row>
    <row r="34" spans="1:9" s="13" customFormat="1" ht="25.5">
      <c r="A34" s="68" t="s">
        <v>60</v>
      </c>
      <c r="B34" s="69" t="s">
        <v>12</v>
      </c>
      <c r="C34" s="42"/>
      <c r="D34" s="41"/>
      <c r="E34" s="42"/>
      <c r="F34" s="42"/>
      <c r="I34" s="32"/>
    </row>
    <row r="35" spans="1:9" s="13" customFormat="1" ht="15">
      <c r="A35" s="68" t="s">
        <v>88</v>
      </c>
      <c r="B35" s="69" t="s">
        <v>11</v>
      </c>
      <c r="C35" s="42"/>
      <c r="D35" s="41"/>
      <c r="E35" s="42"/>
      <c r="F35" s="42"/>
      <c r="I35" s="32"/>
    </row>
    <row r="36" spans="1:9" s="13" customFormat="1" ht="15">
      <c r="A36" s="68" t="s">
        <v>89</v>
      </c>
      <c r="B36" s="69" t="s">
        <v>11</v>
      </c>
      <c r="C36" s="42"/>
      <c r="D36" s="41"/>
      <c r="E36" s="42"/>
      <c r="F36" s="42"/>
      <c r="I36" s="32"/>
    </row>
    <row r="37" spans="1:9" s="13" customFormat="1" ht="25.5">
      <c r="A37" s="68" t="s">
        <v>90</v>
      </c>
      <c r="B37" s="69" t="s">
        <v>61</v>
      </c>
      <c r="C37" s="42"/>
      <c r="D37" s="41"/>
      <c r="E37" s="42"/>
      <c r="F37" s="42"/>
      <c r="I37" s="32"/>
    </row>
    <row r="38" spans="1:9" s="26" customFormat="1" ht="25.5">
      <c r="A38" s="68" t="s">
        <v>91</v>
      </c>
      <c r="B38" s="69" t="s">
        <v>12</v>
      </c>
      <c r="C38" s="42"/>
      <c r="D38" s="41"/>
      <c r="E38" s="42"/>
      <c r="F38" s="42"/>
      <c r="I38" s="34"/>
    </row>
    <row r="39" spans="1:9" s="13" customFormat="1" ht="25.5">
      <c r="A39" s="68" t="s">
        <v>92</v>
      </c>
      <c r="B39" s="69" t="s">
        <v>11</v>
      </c>
      <c r="C39" s="42"/>
      <c r="D39" s="41"/>
      <c r="E39" s="42"/>
      <c r="F39" s="42"/>
      <c r="I39" s="32"/>
    </row>
    <row r="40" spans="1:9" s="20" customFormat="1" ht="18" customHeight="1">
      <c r="A40" s="61" t="s">
        <v>13</v>
      </c>
      <c r="B40" s="52" t="s">
        <v>14</v>
      </c>
      <c r="C40" s="42" t="s">
        <v>135</v>
      </c>
      <c r="D40" s="41">
        <f>E40*G40</f>
        <v>21758.76</v>
      </c>
      <c r="E40" s="42">
        <f>F40*12</f>
        <v>10.8</v>
      </c>
      <c r="F40" s="42">
        <v>0.9</v>
      </c>
      <c r="G40" s="13">
        <v>2014.7</v>
      </c>
      <c r="H40" s="13">
        <v>1.07</v>
      </c>
      <c r="I40" s="32">
        <v>0.6</v>
      </c>
    </row>
    <row r="41" spans="1:9" s="13" customFormat="1" ht="17.25" customHeight="1">
      <c r="A41" s="61" t="s">
        <v>15</v>
      </c>
      <c r="B41" s="52" t="s">
        <v>16</v>
      </c>
      <c r="C41" s="42" t="s">
        <v>135</v>
      </c>
      <c r="D41" s="41">
        <f>E41*G41</f>
        <v>70836.85</v>
      </c>
      <c r="E41" s="42">
        <f>F41*12</f>
        <v>35.16</v>
      </c>
      <c r="F41" s="42">
        <v>2.93</v>
      </c>
      <c r="G41" s="13">
        <v>2014.7</v>
      </c>
      <c r="H41" s="13">
        <v>1.07</v>
      </c>
      <c r="I41" s="32">
        <v>1.94</v>
      </c>
    </row>
    <row r="42" spans="1:9" s="13" customFormat="1" ht="18" customHeight="1">
      <c r="A42" s="61" t="s">
        <v>93</v>
      </c>
      <c r="B42" s="52" t="s">
        <v>11</v>
      </c>
      <c r="C42" s="42" t="s">
        <v>136</v>
      </c>
      <c r="D42" s="41">
        <f>E42*G42</f>
        <v>45693.4</v>
      </c>
      <c r="E42" s="42">
        <f>F42*12</f>
        <v>22.68</v>
      </c>
      <c r="F42" s="42">
        <v>1.89</v>
      </c>
      <c r="G42" s="13">
        <v>2014.7</v>
      </c>
      <c r="H42" s="13">
        <v>1.07</v>
      </c>
      <c r="I42" s="32">
        <v>1.25</v>
      </c>
    </row>
    <row r="43" spans="1:9" s="13" customFormat="1" ht="45">
      <c r="A43" s="61" t="s">
        <v>68</v>
      </c>
      <c r="B43" s="52" t="s">
        <v>26</v>
      </c>
      <c r="C43" s="42" t="s">
        <v>136</v>
      </c>
      <c r="D43" s="41">
        <f>3407.5*1.105*1.1*12*1.086</f>
        <v>53976.15</v>
      </c>
      <c r="E43" s="42">
        <f>D43/G43</f>
        <v>26.79</v>
      </c>
      <c r="F43" s="45">
        <f>D43/12/G43</f>
        <v>2.23</v>
      </c>
      <c r="G43" s="13">
        <v>2014.7</v>
      </c>
      <c r="I43" s="32"/>
    </row>
    <row r="44" spans="1:9" s="13" customFormat="1" ht="21" customHeight="1">
      <c r="A44" s="61" t="s">
        <v>94</v>
      </c>
      <c r="B44" s="52" t="s">
        <v>11</v>
      </c>
      <c r="C44" s="42" t="s">
        <v>142</v>
      </c>
      <c r="D44" s="41">
        <f>E44*G44</f>
        <v>52704.55</v>
      </c>
      <c r="E44" s="42">
        <f>12*F44</f>
        <v>26.16</v>
      </c>
      <c r="F44" s="45">
        <v>2.18</v>
      </c>
      <c r="G44" s="13">
        <v>2014.7</v>
      </c>
      <c r="I44" s="32"/>
    </row>
    <row r="45" spans="1:9" s="13" customFormat="1" ht="15">
      <c r="A45" s="68" t="s">
        <v>95</v>
      </c>
      <c r="B45" s="69" t="s">
        <v>22</v>
      </c>
      <c r="C45" s="42"/>
      <c r="D45" s="41"/>
      <c r="E45" s="42"/>
      <c r="F45" s="45"/>
      <c r="I45" s="32"/>
    </row>
    <row r="46" spans="1:9" s="13" customFormat="1" ht="15">
      <c r="A46" s="68" t="s">
        <v>96</v>
      </c>
      <c r="B46" s="69" t="s">
        <v>17</v>
      </c>
      <c r="C46" s="42"/>
      <c r="D46" s="41"/>
      <c r="E46" s="42"/>
      <c r="F46" s="45"/>
      <c r="I46" s="32"/>
    </row>
    <row r="47" spans="1:9" s="13" customFormat="1" ht="15">
      <c r="A47" s="68" t="s">
        <v>97</v>
      </c>
      <c r="B47" s="69" t="s">
        <v>98</v>
      </c>
      <c r="C47" s="42"/>
      <c r="D47" s="41"/>
      <c r="E47" s="42"/>
      <c r="F47" s="45"/>
      <c r="I47" s="32"/>
    </row>
    <row r="48" spans="1:9" s="13" customFormat="1" ht="15">
      <c r="A48" s="68" t="s">
        <v>99</v>
      </c>
      <c r="B48" s="69" t="s">
        <v>100</v>
      </c>
      <c r="C48" s="42"/>
      <c r="D48" s="41"/>
      <c r="E48" s="42"/>
      <c r="F48" s="45"/>
      <c r="I48" s="32"/>
    </row>
    <row r="49" spans="1:9" s="13" customFormat="1" ht="15">
      <c r="A49" s="68" t="s">
        <v>101</v>
      </c>
      <c r="B49" s="69" t="s">
        <v>98</v>
      </c>
      <c r="C49" s="42"/>
      <c r="D49" s="41"/>
      <c r="E49" s="42"/>
      <c r="F49" s="45"/>
      <c r="I49" s="32"/>
    </row>
    <row r="50" spans="1:9" s="13" customFormat="1" ht="28.5">
      <c r="A50" s="61" t="s">
        <v>102</v>
      </c>
      <c r="B50" s="62" t="s">
        <v>32</v>
      </c>
      <c r="C50" s="42" t="s">
        <v>137</v>
      </c>
      <c r="D50" s="41">
        <f>(103716.76*1.086)+1000</f>
        <v>113636.4</v>
      </c>
      <c r="E50" s="42">
        <f>D50/G50</f>
        <v>56.4</v>
      </c>
      <c r="F50" s="45">
        <f>E50/12</f>
        <v>4.7</v>
      </c>
      <c r="G50" s="13">
        <v>2014.7</v>
      </c>
      <c r="H50" s="13">
        <v>1.07</v>
      </c>
      <c r="I50" s="32">
        <v>3.09</v>
      </c>
    </row>
    <row r="51" spans="1:9" s="13" customFormat="1" ht="28.5" customHeight="1">
      <c r="A51" s="70" t="s">
        <v>103</v>
      </c>
      <c r="B51" s="71" t="s">
        <v>32</v>
      </c>
      <c r="C51" s="42"/>
      <c r="D51" s="41"/>
      <c r="E51" s="42"/>
      <c r="F51" s="46"/>
      <c r="I51" s="32"/>
    </row>
    <row r="52" spans="1:9" s="13" customFormat="1" ht="21.75" customHeight="1">
      <c r="A52" s="70" t="s">
        <v>104</v>
      </c>
      <c r="B52" s="71" t="s">
        <v>105</v>
      </c>
      <c r="C52" s="42"/>
      <c r="D52" s="41"/>
      <c r="E52" s="42"/>
      <c r="F52" s="46"/>
      <c r="I52" s="32"/>
    </row>
    <row r="53" spans="1:9" s="13" customFormat="1" ht="23.25" customHeight="1">
      <c r="A53" s="70" t="s">
        <v>106</v>
      </c>
      <c r="B53" s="71" t="s">
        <v>63</v>
      </c>
      <c r="C53" s="42"/>
      <c r="D53" s="41"/>
      <c r="E53" s="42"/>
      <c r="F53" s="46"/>
      <c r="I53" s="32"/>
    </row>
    <row r="54" spans="1:9" s="13" customFormat="1" ht="25.5">
      <c r="A54" s="70" t="s">
        <v>107</v>
      </c>
      <c r="B54" s="71" t="s">
        <v>17</v>
      </c>
      <c r="C54" s="42"/>
      <c r="D54" s="41"/>
      <c r="E54" s="42"/>
      <c r="F54" s="46"/>
      <c r="I54" s="32"/>
    </row>
    <row r="55" spans="1:9" s="13" customFormat="1" ht="29.25" customHeight="1">
      <c r="A55" s="70" t="s">
        <v>173</v>
      </c>
      <c r="B55" s="72" t="s">
        <v>17</v>
      </c>
      <c r="C55" s="44"/>
      <c r="D55" s="43"/>
      <c r="E55" s="44"/>
      <c r="F55" s="105"/>
      <c r="G55" s="13">
        <v>2014.7</v>
      </c>
      <c r="I55" s="32"/>
    </row>
    <row r="56" spans="1:9" s="19" customFormat="1" ht="30">
      <c r="A56" s="61" t="s">
        <v>108</v>
      </c>
      <c r="B56" s="52" t="s">
        <v>9</v>
      </c>
      <c r="C56" s="45" t="s">
        <v>138</v>
      </c>
      <c r="D56" s="41">
        <v>2439.99</v>
      </c>
      <c r="E56" s="42">
        <f>D56/G56</f>
        <v>1.21</v>
      </c>
      <c r="F56" s="46">
        <f>D56/12/G56</f>
        <v>0.1</v>
      </c>
      <c r="G56" s="13">
        <v>2014.7</v>
      </c>
      <c r="H56" s="13">
        <v>1.07</v>
      </c>
      <c r="I56" s="32">
        <v>0.06</v>
      </c>
    </row>
    <row r="57" spans="1:9" s="19" customFormat="1" ht="34.5" customHeight="1">
      <c r="A57" s="61" t="s">
        <v>109</v>
      </c>
      <c r="B57" s="52" t="s">
        <v>9</v>
      </c>
      <c r="C57" s="45" t="s">
        <v>138</v>
      </c>
      <c r="D57" s="41">
        <v>15405.72</v>
      </c>
      <c r="E57" s="42">
        <f>D57/G57</f>
        <v>7.65</v>
      </c>
      <c r="F57" s="45">
        <f>D57/12/G57</f>
        <v>0.64</v>
      </c>
      <c r="G57" s="13">
        <v>2014.7</v>
      </c>
      <c r="H57" s="13">
        <v>1.07</v>
      </c>
      <c r="I57" s="32">
        <v>0.43</v>
      </c>
    </row>
    <row r="58" spans="1:9" s="19" customFormat="1" ht="30">
      <c r="A58" s="61" t="s">
        <v>23</v>
      </c>
      <c r="B58" s="52"/>
      <c r="C58" s="45" t="s">
        <v>143</v>
      </c>
      <c r="D58" s="41">
        <f>E58*G58</f>
        <v>5318.81</v>
      </c>
      <c r="E58" s="42">
        <f>F58*12</f>
        <v>2.64</v>
      </c>
      <c r="F58" s="45">
        <v>0.22</v>
      </c>
      <c r="G58" s="13">
        <v>2014.7</v>
      </c>
      <c r="H58" s="13">
        <v>1.07</v>
      </c>
      <c r="I58" s="32">
        <v>0.14</v>
      </c>
    </row>
    <row r="59" spans="1:9" s="19" customFormat="1" ht="25.5">
      <c r="A59" s="70" t="s">
        <v>110</v>
      </c>
      <c r="B59" s="72" t="s">
        <v>69</v>
      </c>
      <c r="C59" s="45"/>
      <c r="D59" s="41"/>
      <c r="E59" s="42"/>
      <c r="F59" s="45"/>
      <c r="G59" s="13"/>
      <c r="H59" s="13"/>
      <c r="I59" s="32"/>
    </row>
    <row r="60" spans="1:9" s="19" customFormat="1" ht="26.25" customHeight="1">
      <c r="A60" s="70" t="s">
        <v>111</v>
      </c>
      <c r="B60" s="72" t="s">
        <v>69</v>
      </c>
      <c r="C60" s="45"/>
      <c r="D60" s="41"/>
      <c r="E60" s="42"/>
      <c r="F60" s="45"/>
      <c r="G60" s="13"/>
      <c r="H60" s="13"/>
      <c r="I60" s="32"/>
    </row>
    <row r="61" spans="1:9" s="19" customFormat="1" ht="15">
      <c r="A61" s="70" t="s">
        <v>112</v>
      </c>
      <c r="B61" s="72" t="s">
        <v>63</v>
      </c>
      <c r="C61" s="45"/>
      <c r="D61" s="41"/>
      <c r="E61" s="42"/>
      <c r="F61" s="45"/>
      <c r="G61" s="13"/>
      <c r="H61" s="13"/>
      <c r="I61" s="32"/>
    </row>
    <row r="62" spans="1:9" s="19" customFormat="1" ht="15">
      <c r="A62" s="70" t="s">
        <v>113</v>
      </c>
      <c r="B62" s="72" t="s">
        <v>69</v>
      </c>
      <c r="C62" s="45"/>
      <c r="D62" s="41"/>
      <c r="E62" s="42"/>
      <c r="F62" s="45"/>
      <c r="G62" s="13"/>
      <c r="H62" s="13"/>
      <c r="I62" s="32"/>
    </row>
    <row r="63" spans="1:9" s="19" customFormat="1" ht="25.5">
      <c r="A63" s="70" t="s">
        <v>114</v>
      </c>
      <c r="B63" s="72" t="s">
        <v>69</v>
      </c>
      <c r="C63" s="45"/>
      <c r="D63" s="41"/>
      <c r="E63" s="42"/>
      <c r="F63" s="45"/>
      <c r="G63" s="13"/>
      <c r="H63" s="13"/>
      <c r="I63" s="32"/>
    </row>
    <row r="64" spans="1:9" s="19" customFormat="1" ht="15">
      <c r="A64" s="70" t="s">
        <v>115</v>
      </c>
      <c r="B64" s="72" t="s">
        <v>69</v>
      </c>
      <c r="C64" s="45"/>
      <c r="D64" s="41"/>
      <c r="E64" s="42"/>
      <c r="F64" s="45"/>
      <c r="G64" s="13"/>
      <c r="H64" s="13"/>
      <c r="I64" s="32"/>
    </row>
    <row r="65" spans="1:9" s="19" customFormat="1" ht="25.5">
      <c r="A65" s="70" t="s">
        <v>116</v>
      </c>
      <c r="B65" s="72" t="s">
        <v>69</v>
      </c>
      <c r="C65" s="45"/>
      <c r="D65" s="41"/>
      <c r="E65" s="42"/>
      <c r="F65" s="45"/>
      <c r="G65" s="13"/>
      <c r="H65" s="13"/>
      <c r="I65" s="32"/>
    </row>
    <row r="66" spans="1:9" s="19" customFormat="1" ht="18.75" customHeight="1">
      <c r="A66" s="70" t="s">
        <v>117</v>
      </c>
      <c r="B66" s="72" t="s">
        <v>69</v>
      </c>
      <c r="C66" s="45"/>
      <c r="D66" s="41"/>
      <c r="E66" s="42"/>
      <c r="F66" s="45"/>
      <c r="G66" s="13"/>
      <c r="H66" s="13"/>
      <c r="I66" s="32"/>
    </row>
    <row r="67" spans="1:9" s="19" customFormat="1" ht="17.25" customHeight="1">
      <c r="A67" s="70" t="s">
        <v>118</v>
      </c>
      <c r="B67" s="72" t="s">
        <v>69</v>
      </c>
      <c r="C67" s="45"/>
      <c r="D67" s="41"/>
      <c r="E67" s="42"/>
      <c r="F67" s="45"/>
      <c r="G67" s="13"/>
      <c r="H67" s="13"/>
      <c r="I67" s="32"/>
    </row>
    <row r="68" spans="1:9" s="13" customFormat="1" ht="18.75" customHeight="1">
      <c r="A68" s="61" t="s">
        <v>25</v>
      </c>
      <c r="B68" s="52" t="s">
        <v>26</v>
      </c>
      <c r="C68" s="45" t="s">
        <v>144</v>
      </c>
      <c r="D68" s="41">
        <f>E68*G68</f>
        <v>1934.11</v>
      </c>
      <c r="E68" s="42">
        <f>F68*12</f>
        <v>0.96</v>
      </c>
      <c r="F68" s="45">
        <v>0.08</v>
      </c>
      <c r="G68" s="13">
        <v>2014.7</v>
      </c>
      <c r="H68" s="13">
        <v>1.07</v>
      </c>
      <c r="I68" s="32">
        <v>0.03</v>
      </c>
    </row>
    <row r="69" spans="1:9" s="13" customFormat="1" ht="15.75" customHeight="1">
      <c r="A69" s="61" t="s">
        <v>27</v>
      </c>
      <c r="B69" s="63" t="s">
        <v>28</v>
      </c>
      <c r="C69" s="46" t="s">
        <v>144</v>
      </c>
      <c r="D69" s="41">
        <f>E69*G69</f>
        <v>1208.82</v>
      </c>
      <c r="E69" s="42">
        <f>12*F69</f>
        <v>0.6</v>
      </c>
      <c r="F69" s="42">
        <v>0.05</v>
      </c>
      <c r="G69" s="13">
        <v>2014.7</v>
      </c>
      <c r="H69" s="13">
        <v>1.07</v>
      </c>
      <c r="I69" s="32">
        <v>0.02</v>
      </c>
    </row>
    <row r="70" spans="1:9" s="20" customFormat="1" ht="30">
      <c r="A70" s="61" t="s">
        <v>24</v>
      </c>
      <c r="B70" s="52"/>
      <c r="C70" s="45" t="s">
        <v>139</v>
      </c>
      <c r="D70" s="41">
        <v>3535</v>
      </c>
      <c r="E70" s="42">
        <f>D70/G70</f>
        <v>1.75</v>
      </c>
      <c r="F70" s="42">
        <f>E70/12</f>
        <v>0.15</v>
      </c>
      <c r="G70" s="13">
        <v>2014.7</v>
      </c>
      <c r="H70" s="13">
        <v>1.07</v>
      </c>
      <c r="I70" s="32">
        <v>0.03</v>
      </c>
    </row>
    <row r="71" spans="1:9" s="20" customFormat="1" ht="15">
      <c r="A71" s="61" t="s">
        <v>36</v>
      </c>
      <c r="B71" s="52"/>
      <c r="C71" s="42"/>
      <c r="D71" s="42">
        <f>D72+D73+D74+D75+D76+D77+D78+D79+D80+D81+D82+D84+D85+D83</f>
        <v>32799.62</v>
      </c>
      <c r="E71" s="42">
        <f>D71/G71</f>
        <v>16.28</v>
      </c>
      <c r="F71" s="46">
        <f>D71/12/G71</f>
        <v>1.36</v>
      </c>
      <c r="G71" s="13">
        <v>2014.7</v>
      </c>
      <c r="H71" s="13">
        <v>1.07</v>
      </c>
      <c r="I71" s="32">
        <v>0.8</v>
      </c>
    </row>
    <row r="72" spans="1:9" s="19" customFormat="1" ht="18.75" customHeight="1">
      <c r="A72" s="39" t="s">
        <v>140</v>
      </c>
      <c r="B72" s="60" t="s">
        <v>17</v>
      </c>
      <c r="C72" s="48"/>
      <c r="D72" s="47">
        <v>259.38</v>
      </c>
      <c r="E72" s="48"/>
      <c r="F72" s="48"/>
      <c r="G72" s="13">
        <v>2014.7</v>
      </c>
      <c r="H72" s="13">
        <v>1.07</v>
      </c>
      <c r="I72" s="32">
        <v>0.01</v>
      </c>
    </row>
    <row r="73" spans="1:9" s="19" customFormat="1" ht="15">
      <c r="A73" s="39" t="s">
        <v>18</v>
      </c>
      <c r="B73" s="60" t="s">
        <v>22</v>
      </c>
      <c r="C73" s="48"/>
      <c r="D73" s="47">
        <v>548.89</v>
      </c>
      <c r="E73" s="48"/>
      <c r="F73" s="48"/>
      <c r="G73" s="13">
        <v>2014.7</v>
      </c>
      <c r="H73" s="13">
        <v>1.07</v>
      </c>
      <c r="I73" s="32">
        <v>0.01</v>
      </c>
    </row>
    <row r="74" spans="1:9" s="19" customFormat="1" ht="15">
      <c r="A74" s="39" t="s">
        <v>71</v>
      </c>
      <c r="B74" s="56" t="s">
        <v>17</v>
      </c>
      <c r="C74" s="48"/>
      <c r="D74" s="57">
        <v>978.08</v>
      </c>
      <c r="E74" s="48"/>
      <c r="F74" s="48"/>
      <c r="G74" s="13"/>
      <c r="H74" s="13"/>
      <c r="I74" s="32"/>
    </row>
    <row r="75" spans="1:9" s="19" customFormat="1" ht="15">
      <c r="A75" s="97" t="s">
        <v>119</v>
      </c>
      <c r="B75" s="60" t="s">
        <v>17</v>
      </c>
      <c r="C75" s="48"/>
      <c r="D75" s="48">
        <v>0</v>
      </c>
      <c r="E75" s="48"/>
      <c r="F75" s="48"/>
      <c r="G75" s="13">
        <v>2014.7</v>
      </c>
      <c r="H75" s="13">
        <v>1.07</v>
      </c>
      <c r="I75" s="32">
        <v>0.29</v>
      </c>
    </row>
    <row r="76" spans="1:9" s="109" customFormat="1" ht="15">
      <c r="A76" s="97" t="s">
        <v>152</v>
      </c>
      <c r="B76" s="107" t="s">
        <v>54</v>
      </c>
      <c r="C76" s="65"/>
      <c r="D76" s="88">
        <v>13365.95</v>
      </c>
      <c r="E76" s="48"/>
      <c r="F76" s="48"/>
      <c r="G76" s="64">
        <v>2014.7</v>
      </c>
      <c r="H76" s="64"/>
      <c r="I76" s="108"/>
    </row>
    <row r="77" spans="1:9" s="19" customFormat="1" ht="15">
      <c r="A77" s="97" t="s">
        <v>50</v>
      </c>
      <c r="B77" s="60" t="s">
        <v>17</v>
      </c>
      <c r="C77" s="48"/>
      <c r="D77" s="48">
        <v>1046</v>
      </c>
      <c r="E77" s="48"/>
      <c r="F77" s="48"/>
      <c r="G77" s="13">
        <v>2014.7</v>
      </c>
      <c r="H77" s="13">
        <v>1.07</v>
      </c>
      <c r="I77" s="32">
        <v>0.03</v>
      </c>
    </row>
    <row r="78" spans="1:9" s="19" customFormat="1" ht="15">
      <c r="A78" s="39" t="s">
        <v>19</v>
      </c>
      <c r="B78" s="60" t="s">
        <v>17</v>
      </c>
      <c r="C78" s="48"/>
      <c r="D78" s="47">
        <v>4663.38</v>
      </c>
      <c r="E78" s="48"/>
      <c r="F78" s="48"/>
      <c r="G78" s="13">
        <v>2014.7</v>
      </c>
      <c r="H78" s="13">
        <v>1.07</v>
      </c>
      <c r="I78" s="32">
        <v>0.13</v>
      </c>
    </row>
    <row r="79" spans="1:9" s="19" customFormat="1" ht="15">
      <c r="A79" s="39" t="s">
        <v>20</v>
      </c>
      <c r="B79" s="60" t="s">
        <v>17</v>
      </c>
      <c r="C79" s="48"/>
      <c r="D79" s="47">
        <v>1097.78</v>
      </c>
      <c r="E79" s="48"/>
      <c r="F79" s="48"/>
      <c r="G79" s="13">
        <v>2014.7</v>
      </c>
      <c r="H79" s="13">
        <v>1.07</v>
      </c>
      <c r="I79" s="32">
        <v>0.03</v>
      </c>
    </row>
    <row r="80" spans="1:9" s="19" customFormat="1" ht="15">
      <c r="A80" s="39" t="s">
        <v>47</v>
      </c>
      <c r="B80" s="60" t="s">
        <v>17</v>
      </c>
      <c r="C80" s="48"/>
      <c r="D80" s="47">
        <v>522.99</v>
      </c>
      <c r="E80" s="48"/>
      <c r="F80" s="48"/>
      <c r="G80" s="13">
        <v>2014.7</v>
      </c>
      <c r="H80" s="13">
        <v>1.07</v>
      </c>
      <c r="I80" s="32">
        <v>0.01</v>
      </c>
    </row>
    <row r="81" spans="1:9" s="19" customFormat="1" ht="21.75" customHeight="1">
      <c r="A81" s="39" t="s">
        <v>48</v>
      </c>
      <c r="B81" s="60" t="s">
        <v>22</v>
      </c>
      <c r="C81" s="48"/>
      <c r="D81" s="47">
        <v>0</v>
      </c>
      <c r="E81" s="48"/>
      <c r="F81" s="48"/>
      <c r="G81" s="13">
        <v>2014.7</v>
      </c>
      <c r="H81" s="13">
        <v>1.07</v>
      </c>
      <c r="I81" s="32">
        <v>0.05</v>
      </c>
    </row>
    <row r="82" spans="1:9" s="19" customFormat="1" ht="25.5">
      <c r="A82" s="39" t="s">
        <v>21</v>
      </c>
      <c r="B82" s="60" t="s">
        <v>17</v>
      </c>
      <c r="C82" s="48"/>
      <c r="D82" s="47">
        <v>2172.16</v>
      </c>
      <c r="E82" s="48"/>
      <c r="F82" s="48"/>
      <c r="G82" s="13">
        <v>2014.7</v>
      </c>
      <c r="H82" s="13">
        <v>1.07</v>
      </c>
      <c r="I82" s="32">
        <v>0.06</v>
      </c>
    </row>
    <row r="83" spans="1:9" s="19" customFormat="1" ht="15">
      <c r="A83" s="39" t="s">
        <v>172</v>
      </c>
      <c r="B83" s="56" t="s">
        <v>17</v>
      </c>
      <c r="C83" s="48"/>
      <c r="D83" s="47">
        <v>631.68</v>
      </c>
      <c r="E83" s="48"/>
      <c r="F83" s="48"/>
      <c r="G83" s="13"/>
      <c r="H83" s="13"/>
      <c r="I83" s="32"/>
    </row>
    <row r="84" spans="1:9" s="19" customFormat="1" ht="24.75" customHeight="1">
      <c r="A84" s="39" t="s">
        <v>141</v>
      </c>
      <c r="B84" s="60" t="s">
        <v>17</v>
      </c>
      <c r="C84" s="48"/>
      <c r="D84" s="47">
        <v>3682.91</v>
      </c>
      <c r="E84" s="48"/>
      <c r="F84" s="48"/>
      <c r="G84" s="13">
        <v>2014.7</v>
      </c>
      <c r="H84" s="13">
        <v>1.07</v>
      </c>
      <c r="I84" s="32">
        <v>0.01</v>
      </c>
    </row>
    <row r="85" spans="1:9" s="109" customFormat="1" ht="30.75" customHeight="1">
      <c r="A85" s="39" t="s">
        <v>166</v>
      </c>
      <c r="B85" s="56" t="s">
        <v>54</v>
      </c>
      <c r="C85" s="49"/>
      <c r="D85" s="88">
        <v>3830.42</v>
      </c>
      <c r="E85" s="49"/>
      <c r="F85" s="58"/>
      <c r="G85" s="64"/>
      <c r="H85" s="64"/>
      <c r="I85" s="108"/>
    </row>
    <row r="86" spans="1:9" s="20" customFormat="1" ht="30">
      <c r="A86" s="61" t="s">
        <v>40</v>
      </c>
      <c r="B86" s="52"/>
      <c r="C86" s="42"/>
      <c r="D86" s="42">
        <f>D87+D88+D89+D90+D91+D92+D93+D94+D95</f>
        <v>18526.68</v>
      </c>
      <c r="E86" s="42">
        <f>D86/G86</f>
        <v>9.2</v>
      </c>
      <c r="F86" s="46">
        <f>D86/12/G86</f>
        <v>0.77</v>
      </c>
      <c r="G86" s="13">
        <v>2014.7</v>
      </c>
      <c r="H86" s="13">
        <v>1.07</v>
      </c>
      <c r="I86" s="32">
        <v>1.2</v>
      </c>
    </row>
    <row r="87" spans="1:9" s="19" customFormat="1" ht="15">
      <c r="A87" s="39" t="s">
        <v>37</v>
      </c>
      <c r="B87" s="60" t="s">
        <v>51</v>
      </c>
      <c r="C87" s="48"/>
      <c r="D87" s="47">
        <v>3137.99</v>
      </c>
      <c r="E87" s="48"/>
      <c r="F87" s="48"/>
      <c r="G87" s="13">
        <v>2014.7</v>
      </c>
      <c r="H87" s="13">
        <v>1.07</v>
      </c>
      <c r="I87" s="32">
        <v>0.09</v>
      </c>
    </row>
    <row r="88" spans="1:9" s="19" customFormat="1" ht="25.5">
      <c r="A88" s="39" t="s">
        <v>38</v>
      </c>
      <c r="B88" s="60" t="s">
        <v>44</v>
      </c>
      <c r="C88" s="48"/>
      <c r="D88" s="47">
        <v>2092.02</v>
      </c>
      <c r="E88" s="48"/>
      <c r="F88" s="48"/>
      <c r="G88" s="13">
        <v>2014.7</v>
      </c>
      <c r="H88" s="13">
        <v>1.07</v>
      </c>
      <c r="I88" s="32">
        <v>0.05</v>
      </c>
    </row>
    <row r="89" spans="1:9" s="19" customFormat="1" ht="17.25" customHeight="1">
      <c r="A89" s="39" t="s">
        <v>55</v>
      </c>
      <c r="B89" s="60" t="s">
        <v>54</v>
      </c>
      <c r="C89" s="48"/>
      <c r="D89" s="47">
        <v>2195.49</v>
      </c>
      <c r="E89" s="48"/>
      <c r="F89" s="48"/>
      <c r="G89" s="13">
        <v>2014.7</v>
      </c>
      <c r="H89" s="13">
        <v>1.07</v>
      </c>
      <c r="I89" s="32">
        <v>0.06</v>
      </c>
    </row>
    <row r="90" spans="1:9" s="19" customFormat="1" ht="25.5">
      <c r="A90" s="39" t="s">
        <v>52</v>
      </c>
      <c r="B90" s="60" t="s">
        <v>53</v>
      </c>
      <c r="C90" s="48"/>
      <c r="D90" s="47">
        <v>0</v>
      </c>
      <c r="E90" s="48"/>
      <c r="F90" s="48"/>
      <c r="G90" s="13">
        <v>2014.7</v>
      </c>
      <c r="H90" s="13">
        <v>1.07</v>
      </c>
      <c r="I90" s="32">
        <v>0.05</v>
      </c>
    </row>
    <row r="91" spans="1:9" s="19" customFormat="1" ht="15">
      <c r="A91" s="39" t="s">
        <v>49</v>
      </c>
      <c r="B91" s="60" t="s">
        <v>9</v>
      </c>
      <c r="C91" s="48"/>
      <c r="D91" s="47">
        <v>7440.48</v>
      </c>
      <c r="E91" s="48"/>
      <c r="F91" s="48"/>
      <c r="G91" s="13"/>
      <c r="H91" s="13"/>
      <c r="I91" s="32"/>
    </row>
    <row r="92" spans="1:9" s="19" customFormat="1" ht="25.5">
      <c r="A92" s="39" t="s">
        <v>121</v>
      </c>
      <c r="B92" s="56" t="s">
        <v>17</v>
      </c>
      <c r="C92" s="48"/>
      <c r="D92" s="47">
        <v>3660.7</v>
      </c>
      <c r="E92" s="48"/>
      <c r="F92" s="48"/>
      <c r="G92" s="13"/>
      <c r="H92" s="13"/>
      <c r="I92" s="32"/>
    </row>
    <row r="93" spans="1:9" s="19" customFormat="1" ht="25.5">
      <c r="A93" s="39" t="s">
        <v>120</v>
      </c>
      <c r="B93" s="56" t="s">
        <v>122</v>
      </c>
      <c r="C93" s="48"/>
      <c r="D93" s="47">
        <v>0</v>
      </c>
      <c r="E93" s="48"/>
      <c r="F93" s="48"/>
      <c r="G93" s="13"/>
      <c r="H93" s="13"/>
      <c r="I93" s="32"/>
    </row>
    <row r="94" spans="1:9" s="19" customFormat="1" ht="15">
      <c r="A94" s="70" t="s">
        <v>123</v>
      </c>
      <c r="B94" s="56" t="s">
        <v>54</v>
      </c>
      <c r="C94" s="48"/>
      <c r="D94" s="47">
        <v>0</v>
      </c>
      <c r="E94" s="48"/>
      <c r="F94" s="48"/>
      <c r="G94" s="13"/>
      <c r="H94" s="13"/>
      <c r="I94" s="32"/>
    </row>
    <row r="95" spans="1:9" s="19" customFormat="1" ht="15">
      <c r="A95" s="39" t="s">
        <v>124</v>
      </c>
      <c r="B95" s="56" t="s">
        <v>17</v>
      </c>
      <c r="C95" s="48"/>
      <c r="D95" s="47">
        <f>E95*G95</f>
        <v>0</v>
      </c>
      <c r="E95" s="48"/>
      <c r="F95" s="48"/>
      <c r="G95" s="13">
        <v>2014.7</v>
      </c>
      <c r="H95" s="13">
        <v>1.07</v>
      </c>
      <c r="I95" s="32">
        <v>0</v>
      </c>
    </row>
    <row r="96" spans="1:9" s="19" customFormat="1" ht="30">
      <c r="A96" s="61" t="s">
        <v>41</v>
      </c>
      <c r="B96" s="60"/>
      <c r="C96" s="48"/>
      <c r="D96" s="42">
        <f>D97+D98+D99</f>
        <v>6682.97</v>
      </c>
      <c r="E96" s="42">
        <f>D96/G96</f>
        <v>3.32</v>
      </c>
      <c r="F96" s="46">
        <f>D96/12/G96</f>
        <v>0.28</v>
      </c>
      <c r="G96" s="13">
        <v>2014.7</v>
      </c>
      <c r="H96" s="13">
        <v>1.07</v>
      </c>
      <c r="I96" s="32">
        <v>0.55</v>
      </c>
    </row>
    <row r="97" spans="1:9" s="19" customFormat="1" ht="15">
      <c r="A97" s="39" t="s">
        <v>125</v>
      </c>
      <c r="B97" s="60" t="s">
        <v>17</v>
      </c>
      <c r="C97" s="48"/>
      <c r="D97" s="40">
        <v>0</v>
      </c>
      <c r="E97" s="42"/>
      <c r="F97" s="46"/>
      <c r="G97" s="13"/>
      <c r="H97" s="13"/>
      <c r="I97" s="32"/>
    </row>
    <row r="98" spans="1:9" s="109" customFormat="1" ht="15">
      <c r="A98" s="70" t="s">
        <v>154</v>
      </c>
      <c r="B98" s="56" t="s">
        <v>54</v>
      </c>
      <c r="C98" s="48"/>
      <c r="D98" s="88">
        <v>6682.97</v>
      </c>
      <c r="E98" s="48"/>
      <c r="F98" s="48"/>
      <c r="G98" s="64">
        <v>2014.7</v>
      </c>
      <c r="H98" s="64">
        <v>1.07</v>
      </c>
      <c r="I98" s="108">
        <v>0.09</v>
      </c>
    </row>
    <row r="99" spans="1:9" s="19" customFormat="1" ht="25.5">
      <c r="A99" s="39" t="s">
        <v>126</v>
      </c>
      <c r="B99" s="56" t="s">
        <v>54</v>
      </c>
      <c r="C99" s="48"/>
      <c r="D99" s="47">
        <v>0</v>
      </c>
      <c r="E99" s="48"/>
      <c r="F99" s="48"/>
      <c r="G99" s="13">
        <v>2014.7</v>
      </c>
      <c r="H99" s="13">
        <v>1.07</v>
      </c>
      <c r="I99" s="32">
        <v>0.4</v>
      </c>
    </row>
    <row r="100" spans="1:9" s="19" customFormat="1" ht="15">
      <c r="A100" s="61" t="s">
        <v>42</v>
      </c>
      <c r="B100" s="60"/>
      <c r="C100" s="48"/>
      <c r="D100" s="42">
        <f>D101+D102+D106++D103+D104+D105</f>
        <v>7167.69</v>
      </c>
      <c r="E100" s="42">
        <f>D100/G100</f>
        <v>3.56</v>
      </c>
      <c r="F100" s="46">
        <f>D100/12/G100</f>
        <v>0.3</v>
      </c>
      <c r="G100" s="13">
        <v>2014.7</v>
      </c>
      <c r="H100" s="13">
        <v>1.07</v>
      </c>
      <c r="I100" s="32">
        <v>0.3</v>
      </c>
    </row>
    <row r="101" spans="1:9" s="19" customFormat="1" ht="17.25" customHeight="1">
      <c r="A101" s="39" t="s">
        <v>127</v>
      </c>
      <c r="B101" s="60" t="s">
        <v>9</v>
      </c>
      <c r="C101" s="48"/>
      <c r="D101" s="47">
        <v>0</v>
      </c>
      <c r="E101" s="48"/>
      <c r="F101" s="48"/>
      <c r="G101" s="13">
        <v>2014.7</v>
      </c>
      <c r="H101" s="13">
        <v>1.07</v>
      </c>
      <c r="I101" s="32">
        <v>0.17</v>
      </c>
    </row>
    <row r="102" spans="1:9" s="19" customFormat="1" ht="45.75" customHeight="1">
      <c r="A102" s="39" t="s">
        <v>128</v>
      </c>
      <c r="B102" s="60" t="s">
        <v>17</v>
      </c>
      <c r="C102" s="48"/>
      <c r="D102" s="47">
        <v>6074.29</v>
      </c>
      <c r="E102" s="48"/>
      <c r="F102" s="48"/>
      <c r="G102" s="13">
        <v>2014.7</v>
      </c>
      <c r="H102" s="13">
        <v>1.07</v>
      </c>
      <c r="I102" s="32">
        <v>0.03</v>
      </c>
    </row>
    <row r="103" spans="1:9" s="19" customFormat="1" ht="41.25" customHeight="1">
      <c r="A103" s="39" t="s">
        <v>129</v>
      </c>
      <c r="B103" s="60" t="s">
        <v>17</v>
      </c>
      <c r="C103" s="48"/>
      <c r="D103" s="47">
        <v>1093.4</v>
      </c>
      <c r="E103" s="48"/>
      <c r="F103" s="48"/>
      <c r="G103" s="13">
        <v>2014.7</v>
      </c>
      <c r="H103" s="13">
        <v>1.07</v>
      </c>
      <c r="I103" s="32">
        <v>0</v>
      </c>
    </row>
    <row r="104" spans="1:9" s="19" customFormat="1" ht="25.5">
      <c r="A104" s="39" t="s">
        <v>57</v>
      </c>
      <c r="B104" s="60" t="s">
        <v>12</v>
      </c>
      <c r="C104" s="48"/>
      <c r="D104" s="47">
        <v>0</v>
      </c>
      <c r="E104" s="48"/>
      <c r="F104" s="48"/>
      <c r="G104" s="13">
        <v>2014.7</v>
      </c>
      <c r="H104" s="13">
        <v>1.07</v>
      </c>
      <c r="I104" s="32">
        <v>0</v>
      </c>
    </row>
    <row r="105" spans="1:9" s="19" customFormat="1" ht="15">
      <c r="A105" s="39" t="s">
        <v>130</v>
      </c>
      <c r="B105" s="56" t="s">
        <v>131</v>
      </c>
      <c r="C105" s="48"/>
      <c r="D105" s="47">
        <f>E105*G105</f>
        <v>0</v>
      </c>
      <c r="E105" s="48"/>
      <c r="F105" s="48"/>
      <c r="G105" s="13">
        <v>2014.7</v>
      </c>
      <c r="H105" s="13">
        <v>1.07</v>
      </c>
      <c r="I105" s="32">
        <v>0</v>
      </c>
    </row>
    <row r="106" spans="1:9" s="19" customFormat="1" ht="54.75" customHeight="1">
      <c r="A106" s="39" t="s">
        <v>132</v>
      </c>
      <c r="B106" s="56" t="s">
        <v>69</v>
      </c>
      <c r="C106" s="48"/>
      <c r="D106" s="47">
        <v>0</v>
      </c>
      <c r="E106" s="48"/>
      <c r="F106" s="48"/>
      <c r="G106" s="13">
        <v>2014.7</v>
      </c>
      <c r="H106" s="13">
        <v>1.07</v>
      </c>
      <c r="I106" s="32">
        <v>0.05</v>
      </c>
    </row>
    <row r="107" spans="1:9" s="19" customFormat="1" ht="15">
      <c r="A107" s="61" t="s">
        <v>43</v>
      </c>
      <c r="B107" s="60"/>
      <c r="C107" s="48"/>
      <c r="D107" s="42">
        <f>D108</f>
        <v>1311.87</v>
      </c>
      <c r="E107" s="42">
        <f>D107/G107</f>
        <v>0.65</v>
      </c>
      <c r="F107" s="46">
        <f>D107/12/G107</f>
        <v>0.05</v>
      </c>
      <c r="G107" s="13">
        <v>2014.7</v>
      </c>
      <c r="H107" s="13">
        <v>1.07</v>
      </c>
      <c r="I107" s="32">
        <v>0.03</v>
      </c>
    </row>
    <row r="108" spans="1:9" s="19" customFormat="1" ht="15">
      <c r="A108" s="39" t="s">
        <v>39</v>
      </c>
      <c r="B108" s="60" t="s">
        <v>17</v>
      </c>
      <c r="C108" s="48"/>
      <c r="D108" s="47">
        <v>1311.87</v>
      </c>
      <c r="E108" s="48"/>
      <c r="F108" s="48"/>
      <c r="G108" s="13">
        <v>2014.7</v>
      </c>
      <c r="H108" s="13">
        <v>1.07</v>
      </c>
      <c r="I108" s="32">
        <v>0.03</v>
      </c>
    </row>
    <row r="109" spans="1:9" s="13" customFormat="1" ht="15">
      <c r="A109" s="61" t="s">
        <v>46</v>
      </c>
      <c r="B109" s="52"/>
      <c r="C109" s="42"/>
      <c r="D109" s="42">
        <f>D110+D112+D111</f>
        <v>16066.67</v>
      </c>
      <c r="E109" s="42">
        <f>D109/G109</f>
        <v>7.97</v>
      </c>
      <c r="F109" s="46">
        <f>D109/12/G109</f>
        <v>0.66</v>
      </c>
      <c r="G109" s="13">
        <v>2014.7</v>
      </c>
      <c r="H109" s="13">
        <v>1.07</v>
      </c>
      <c r="I109" s="32">
        <v>0.05</v>
      </c>
    </row>
    <row r="110" spans="1:9" s="19" customFormat="1" ht="42" customHeight="1">
      <c r="A110" s="70" t="s">
        <v>133</v>
      </c>
      <c r="B110" s="56" t="s">
        <v>22</v>
      </c>
      <c r="C110" s="48"/>
      <c r="D110" s="47">
        <v>9100</v>
      </c>
      <c r="E110" s="48"/>
      <c r="F110" s="48"/>
      <c r="G110" s="13">
        <v>2014.7</v>
      </c>
      <c r="H110" s="13">
        <v>1.07</v>
      </c>
      <c r="I110" s="32">
        <v>0.05</v>
      </c>
    </row>
    <row r="111" spans="1:9" s="19" customFormat="1" ht="23.25" customHeight="1">
      <c r="A111" s="70" t="s">
        <v>176</v>
      </c>
      <c r="B111" s="56" t="s">
        <v>54</v>
      </c>
      <c r="C111" s="48"/>
      <c r="D111" s="47">
        <v>550</v>
      </c>
      <c r="E111" s="48"/>
      <c r="F111" s="48"/>
      <c r="G111" s="13"/>
      <c r="H111" s="13"/>
      <c r="I111" s="32"/>
    </row>
    <row r="112" spans="1:9" s="19" customFormat="1" ht="20.25" customHeight="1">
      <c r="A112" s="70" t="s">
        <v>174</v>
      </c>
      <c r="B112" s="56" t="s">
        <v>69</v>
      </c>
      <c r="C112" s="48"/>
      <c r="D112" s="47">
        <v>6416.67</v>
      </c>
      <c r="E112" s="48"/>
      <c r="F112" s="48"/>
      <c r="G112" s="13">
        <v>2014.7</v>
      </c>
      <c r="H112" s="13">
        <v>1.07</v>
      </c>
      <c r="I112" s="32">
        <v>0</v>
      </c>
    </row>
    <row r="113" spans="1:9" s="13" customFormat="1" ht="15">
      <c r="A113" s="61" t="s">
        <v>45</v>
      </c>
      <c r="B113" s="52"/>
      <c r="C113" s="42"/>
      <c r="D113" s="42">
        <f>D114+D115+D116</f>
        <v>1457.82</v>
      </c>
      <c r="E113" s="42">
        <f>D113/G113</f>
        <v>0.72</v>
      </c>
      <c r="F113" s="46">
        <f>D113/12/G113</f>
        <v>0.06</v>
      </c>
      <c r="G113" s="13">
        <v>2014.7</v>
      </c>
      <c r="H113" s="13">
        <v>1.07</v>
      </c>
      <c r="I113" s="32">
        <v>0.04</v>
      </c>
    </row>
    <row r="114" spans="1:9" s="19" customFormat="1" ht="15">
      <c r="A114" s="39" t="s">
        <v>72</v>
      </c>
      <c r="B114" s="60" t="s">
        <v>51</v>
      </c>
      <c r="C114" s="48"/>
      <c r="D114" s="47">
        <v>1457.82</v>
      </c>
      <c r="E114" s="48"/>
      <c r="F114" s="48"/>
      <c r="G114" s="13">
        <v>2014.7</v>
      </c>
      <c r="H114" s="13">
        <v>1.07</v>
      </c>
      <c r="I114" s="32">
        <v>0.04</v>
      </c>
    </row>
    <row r="115" spans="1:9" s="19" customFormat="1" ht="15">
      <c r="A115" s="39" t="s">
        <v>65</v>
      </c>
      <c r="B115" s="60" t="s">
        <v>51</v>
      </c>
      <c r="C115" s="48"/>
      <c r="D115" s="47">
        <v>0</v>
      </c>
      <c r="E115" s="48"/>
      <c r="F115" s="48"/>
      <c r="G115" s="13">
        <v>2014.7</v>
      </c>
      <c r="H115" s="13">
        <v>1.07</v>
      </c>
      <c r="I115" s="32">
        <v>0</v>
      </c>
    </row>
    <row r="116" spans="1:9" s="19" customFormat="1" ht="25.5" customHeight="1">
      <c r="A116" s="39" t="s">
        <v>56</v>
      </c>
      <c r="B116" s="60" t="s">
        <v>17</v>
      </c>
      <c r="C116" s="48"/>
      <c r="D116" s="47">
        <f>E116*G116</f>
        <v>0</v>
      </c>
      <c r="E116" s="48"/>
      <c r="F116" s="48"/>
      <c r="G116" s="13">
        <v>2014.7</v>
      </c>
      <c r="H116" s="13">
        <v>1.07</v>
      </c>
      <c r="I116" s="32">
        <v>0</v>
      </c>
    </row>
    <row r="117" spans="1:9" s="13" customFormat="1" ht="161.25">
      <c r="A117" s="99" t="s">
        <v>175</v>
      </c>
      <c r="B117" s="63" t="s">
        <v>12</v>
      </c>
      <c r="C117" s="46"/>
      <c r="D117" s="46">
        <v>50000</v>
      </c>
      <c r="E117" s="46">
        <f aca="true" t="shared" si="0" ref="E117:E122">D117/G117</f>
        <v>24.82</v>
      </c>
      <c r="F117" s="46">
        <f aca="true" t="shared" si="1" ref="F117:F122">E117/12</f>
        <v>2.07</v>
      </c>
      <c r="G117" s="13">
        <v>2014.7</v>
      </c>
      <c r="H117" s="13">
        <v>1.07</v>
      </c>
      <c r="I117" s="32">
        <v>0.3</v>
      </c>
    </row>
    <row r="118" spans="1:9" s="13" customFormat="1" ht="30">
      <c r="A118" s="110" t="s">
        <v>177</v>
      </c>
      <c r="B118" s="63" t="s">
        <v>178</v>
      </c>
      <c r="C118" s="46"/>
      <c r="D118" s="46">
        <v>63410</v>
      </c>
      <c r="E118" s="46">
        <f t="shared" si="0"/>
        <v>31.47</v>
      </c>
      <c r="F118" s="46">
        <f t="shared" si="1"/>
        <v>2.62</v>
      </c>
      <c r="G118" s="13">
        <v>2014.7</v>
      </c>
      <c r="I118" s="32"/>
    </row>
    <row r="119" spans="1:9" s="13" customFormat="1" ht="18.75">
      <c r="A119" s="104" t="s">
        <v>179</v>
      </c>
      <c r="B119" s="52" t="s">
        <v>9</v>
      </c>
      <c r="C119" s="45"/>
      <c r="D119" s="45">
        <f>2156.66+1564.08</f>
        <v>3720.74</v>
      </c>
      <c r="E119" s="45">
        <f t="shared" si="0"/>
        <v>1.85</v>
      </c>
      <c r="F119" s="45">
        <f t="shared" si="1"/>
        <v>0.15</v>
      </c>
      <c r="G119" s="13">
        <v>2014.7</v>
      </c>
      <c r="I119" s="32"/>
    </row>
    <row r="120" spans="1:9" s="13" customFormat="1" ht="18.75">
      <c r="A120" s="104" t="s">
        <v>180</v>
      </c>
      <c r="B120" s="52" t="s">
        <v>9</v>
      </c>
      <c r="C120" s="45"/>
      <c r="D120" s="45">
        <f>(2156.66+30817.18+4895.46)</f>
        <v>37869.3</v>
      </c>
      <c r="E120" s="45">
        <f t="shared" si="0"/>
        <v>18.8</v>
      </c>
      <c r="F120" s="45">
        <f t="shared" si="1"/>
        <v>1.57</v>
      </c>
      <c r="G120" s="13">
        <v>2014.7</v>
      </c>
      <c r="I120" s="32"/>
    </row>
    <row r="121" spans="1:9" s="13" customFormat="1" ht="18.75">
      <c r="A121" s="104" t="s">
        <v>181</v>
      </c>
      <c r="B121" s="52" t="s">
        <v>9</v>
      </c>
      <c r="C121" s="45"/>
      <c r="D121" s="45">
        <v>37736.01</v>
      </c>
      <c r="E121" s="45">
        <f t="shared" si="0"/>
        <v>18.73</v>
      </c>
      <c r="F121" s="45">
        <f t="shared" si="1"/>
        <v>1.56</v>
      </c>
      <c r="G121" s="13">
        <v>2014.7</v>
      </c>
      <c r="I121" s="32"/>
    </row>
    <row r="122" spans="1:9" s="13" customFormat="1" ht="18.75">
      <c r="A122" s="104" t="s">
        <v>182</v>
      </c>
      <c r="B122" s="52" t="s">
        <v>9</v>
      </c>
      <c r="C122" s="45"/>
      <c r="D122" s="45">
        <v>6037.53</v>
      </c>
      <c r="E122" s="45">
        <f t="shared" si="0"/>
        <v>3</v>
      </c>
      <c r="F122" s="45">
        <f t="shared" si="1"/>
        <v>0.25</v>
      </c>
      <c r="G122" s="13">
        <v>2014.7</v>
      </c>
      <c r="I122" s="32"/>
    </row>
    <row r="123" spans="1:9" s="13" customFormat="1" ht="25.5" customHeight="1" thickBot="1">
      <c r="A123" s="100" t="s">
        <v>67</v>
      </c>
      <c r="B123" s="101" t="s">
        <v>11</v>
      </c>
      <c r="C123" s="102"/>
      <c r="D123" s="103">
        <f>E123*G123</f>
        <v>49803.38</v>
      </c>
      <c r="E123" s="103">
        <f>12*F123</f>
        <v>24.72</v>
      </c>
      <c r="F123" s="111">
        <v>2.06</v>
      </c>
      <c r="G123" s="13">
        <v>2014.7</v>
      </c>
      <c r="I123" s="32"/>
    </row>
    <row r="124" spans="1:9" s="13" customFormat="1" ht="20.25" thickBot="1">
      <c r="A124" s="29" t="s">
        <v>33</v>
      </c>
      <c r="B124" s="75"/>
      <c r="C124" s="76"/>
      <c r="D124" s="98">
        <f>D117+D113+D109+D107+D100+D96+D86+D71+D70+D69+D68+D58+D57+D56+D55+D50+D43+D42+D41+D40+D29+D15+D123+D44+D122+D121+D120+D119+D118</f>
        <v>858119.03</v>
      </c>
      <c r="E124" s="98">
        <f>E117+E113+E109+E107+E100+E96+E86+E71+E70+E69+E68+E58+E57+E56+E55+E50+E43+E42+E41+E40+E29+E15+E123+E44+E122+E121+E120+E119+E118</f>
        <v>425.93</v>
      </c>
      <c r="F124" s="98">
        <f>F117+F113+F109+F107+F100+F96+F86+F71+F70+F69+F68+F58+F57+F56+F55+F50+F43+F42+F41+F40+F29+F15+F123+F44+F122+F121+F120+F119+F118</f>
        <v>35.5</v>
      </c>
      <c r="G124" s="13">
        <v>2014.7</v>
      </c>
      <c r="H124" s="13">
        <v>1.07</v>
      </c>
      <c r="I124" s="32"/>
    </row>
    <row r="125" spans="1:9" s="22" customFormat="1" ht="19.5">
      <c r="A125" s="27"/>
      <c r="B125" s="28"/>
      <c r="C125" s="28"/>
      <c r="D125" s="50"/>
      <c r="E125" s="50"/>
      <c r="F125" s="50"/>
      <c r="I125" s="35"/>
    </row>
    <row r="126" spans="1:9" s="22" customFormat="1" ht="20.25" thickBot="1">
      <c r="A126" s="27"/>
      <c r="B126" s="28"/>
      <c r="C126" s="28"/>
      <c r="D126" s="50"/>
      <c r="E126" s="50"/>
      <c r="F126" s="50"/>
      <c r="I126" s="35"/>
    </row>
    <row r="127" spans="1:8" s="81" customFormat="1" ht="38.25" thickBot="1">
      <c r="A127" s="77" t="s">
        <v>145</v>
      </c>
      <c r="B127" s="78"/>
      <c r="C127" s="79"/>
      <c r="D127" s="80">
        <f>SUM(D128:D146)</f>
        <v>1447928.96</v>
      </c>
      <c r="E127" s="80">
        <f>SUM(E128:E146)</f>
        <v>718.68</v>
      </c>
      <c r="F127" s="80">
        <f>SUM(F128:F146)</f>
        <v>59.92</v>
      </c>
      <c r="G127" s="81">
        <v>2014.7</v>
      </c>
      <c r="H127" s="82"/>
    </row>
    <row r="128" spans="1:9" s="95" customFormat="1" ht="15">
      <c r="A128" s="83" t="s">
        <v>148</v>
      </c>
      <c r="B128" s="74"/>
      <c r="C128" s="73"/>
      <c r="D128" s="86">
        <v>145961.82</v>
      </c>
      <c r="E128" s="69">
        <f>D128/G128</f>
        <v>72.45</v>
      </c>
      <c r="F128" s="87">
        <f>E128/12</f>
        <v>6.04</v>
      </c>
      <c r="G128" s="64">
        <v>2014.7</v>
      </c>
      <c r="I128" s="96"/>
    </row>
    <row r="129" spans="1:9" s="95" customFormat="1" ht="15">
      <c r="A129" s="39" t="s">
        <v>149</v>
      </c>
      <c r="B129" s="65"/>
      <c r="C129" s="65"/>
      <c r="D129" s="88">
        <v>78297.86</v>
      </c>
      <c r="E129" s="89">
        <f aca="true" t="shared" si="2" ref="E129:E146">D129/G129</f>
        <v>38.86</v>
      </c>
      <c r="F129" s="90">
        <f aca="true" t="shared" si="3" ref="F129:F146">E129/12</f>
        <v>3.24</v>
      </c>
      <c r="G129" s="64">
        <v>2014.7</v>
      </c>
      <c r="I129" s="96"/>
    </row>
    <row r="130" spans="1:9" s="95" customFormat="1" ht="15">
      <c r="A130" s="39" t="s">
        <v>150</v>
      </c>
      <c r="B130" s="65"/>
      <c r="C130" s="65"/>
      <c r="D130" s="88">
        <v>22678.01</v>
      </c>
      <c r="E130" s="89">
        <f t="shared" si="2"/>
        <v>11.26</v>
      </c>
      <c r="F130" s="90">
        <f t="shared" si="3"/>
        <v>0.94</v>
      </c>
      <c r="G130" s="64">
        <v>2014.7</v>
      </c>
      <c r="I130" s="96"/>
    </row>
    <row r="131" spans="1:9" s="95" customFormat="1" ht="15">
      <c r="A131" s="39" t="s">
        <v>151</v>
      </c>
      <c r="B131" s="65"/>
      <c r="C131" s="65"/>
      <c r="D131" s="88">
        <v>12096.24</v>
      </c>
      <c r="E131" s="89">
        <f t="shared" si="2"/>
        <v>6</v>
      </c>
      <c r="F131" s="90">
        <f t="shared" si="3"/>
        <v>0.5</v>
      </c>
      <c r="G131" s="64">
        <v>2014.7</v>
      </c>
      <c r="I131" s="96"/>
    </row>
    <row r="132" spans="1:9" s="95" customFormat="1" ht="15">
      <c r="A132" s="39" t="s">
        <v>153</v>
      </c>
      <c r="B132" s="65"/>
      <c r="C132" s="65"/>
      <c r="D132" s="88">
        <v>8231.87</v>
      </c>
      <c r="E132" s="89">
        <f t="shared" si="2"/>
        <v>4.09</v>
      </c>
      <c r="F132" s="90">
        <f t="shared" si="3"/>
        <v>0.34</v>
      </c>
      <c r="G132" s="64">
        <v>2014.7</v>
      </c>
      <c r="I132" s="96"/>
    </row>
    <row r="133" spans="1:9" s="95" customFormat="1" ht="15">
      <c r="A133" s="39" t="s">
        <v>155</v>
      </c>
      <c r="B133" s="65"/>
      <c r="C133" s="65"/>
      <c r="D133" s="88">
        <v>298.38</v>
      </c>
      <c r="E133" s="89">
        <f t="shared" si="2"/>
        <v>0.15</v>
      </c>
      <c r="F133" s="90">
        <f t="shared" si="3"/>
        <v>0.01</v>
      </c>
      <c r="G133" s="64">
        <v>2014.7</v>
      </c>
      <c r="I133" s="96"/>
    </row>
    <row r="134" spans="1:9" s="95" customFormat="1" ht="15">
      <c r="A134" s="39" t="s">
        <v>156</v>
      </c>
      <c r="B134" s="65"/>
      <c r="C134" s="65"/>
      <c r="D134" s="88">
        <v>149.15</v>
      </c>
      <c r="E134" s="89">
        <f t="shared" si="2"/>
        <v>0.07</v>
      </c>
      <c r="F134" s="90">
        <f t="shared" si="3"/>
        <v>0.01</v>
      </c>
      <c r="G134" s="64">
        <v>2014.7</v>
      </c>
      <c r="I134" s="96"/>
    </row>
    <row r="135" spans="1:9" s="95" customFormat="1" ht="15">
      <c r="A135" s="39" t="s">
        <v>157</v>
      </c>
      <c r="B135" s="65"/>
      <c r="C135" s="65"/>
      <c r="D135" s="88">
        <v>2402.33</v>
      </c>
      <c r="E135" s="89">
        <f t="shared" si="2"/>
        <v>1.19</v>
      </c>
      <c r="F135" s="90">
        <f t="shared" si="3"/>
        <v>0.1</v>
      </c>
      <c r="G135" s="64">
        <v>2014.7</v>
      </c>
      <c r="I135" s="96"/>
    </row>
    <row r="136" spans="1:9" s="95" customFormat="1" ht="15">
      <c r="A136" s="39" t="s">
        <v>158</v>
      </c>
      <c r="B136" s="65"/>
      <c r="C136" s="65"/>
      <c r="D136" s="88">
        <v>357.39</v>
      </c>
      <c r="E136" s="89">
        <f t="shared" si="2"/>
        <v>0.18</v>
      </c>
      <c r="F136" s="90">
        <f t="shared" si="3"/>
        <v>0.02</v>
      </c>
      <c r="G136" s="64">
        <v>2014.7</v>
      </c>
      <c r="I136" s="96"/>
    </row>
    <row r="137" spans="1:9" s="95" customFormat="1" ht="15">
      <c r="A137" s="39" t="s">
        <v>159</v>
      </c>
      <c r="B137" s="65"/>
      <c r="C137" s="65"/>
      <c r="D137" s="88">
        <v>972.33</v>
      </c>
      <c r="E137" s="89">
        <f t="shared" si="2"/>
        <v>0.48</v>
      </c>
      <c r="F137" s="90">
        <f t="shared" si="3"/>
        <v>0.04</v>
      </c>
      <c r="G137" s="64">
        <v>2014.7</v>
      </c>
      <c r="I137" s="96"/>
    </row>
    <row r="138" spans="1:9" s="95" customFormat="1" ht="15">
      <c r="A138" s="39" t="s">
        <v>160</v>
      </c>
      <c r="B138" s="65"/>
      <c r="C138" s="65"/>
      <c r="D138" s="88">
        <v>972.33</v>
      </c>
      <c r="E138" s="89">
        <f aca="true" t="shared" si="4" ref="E138:E144">D138/G138</f>
        <v>0.48</v>
      </c>
      <c r="F138" s="90">
        <f aca="true" t="shared" si="5" ref="F138:F144">E138/12</f>
        <v>0.04</v>
      </c>
      <c r="G138" s="64">
        <v>2014.7</v>
      </c>
      <c r="I138" s="96"/>
    </row>
    <row r="139" spans="1:9" s="95" customFormat="1" ht="15">
      <c r="A139" s="39" t="s">
        <v>161</v>
      </c>
      <c r="B139" s="65"/>
      <c r="C139" s="65"/>
      <c r="D139" s="88">
        <v>4750.25</v>
      </c>
      <c r="E139" s="89">
        <f t="shared" si="4"/>
        <v>2.36</v>
      </c>
      <c r="F139" s="90">
        <f t="shared" si="5"/>
        <v>0.2</v>
      </c>
      <c r="G139" s="64">
        <v>2014.7</v>
      </c>
      <c r="I139" s="96"/>
    </row>
    <row r="140" spans="1:9" s="95" customFormat="1" ht="15">
      <c r="A140" s="39" t="s">
        <v>162</v>
      </c>
      <c r="B140" s="65"/>
      <c r="C140" s="65"/>
      <c r="D140" s="88">
        <v>9990.65</v>
      </c>
      <c r="E140" s="89">
        <f t="shared" si="4"/>
        <v>4.96</v>
      </c>
      <c r="F140" s="90">
        <f t="shared" si="5"/>
        <v>0.41</v>
      </c>
      <c r="G140" s="64">
        <v>2014.7</v>
      </c>
      <c r="I140" s="96"/>
    </row>
    <row r="141" spans="1:9" s="95" customFormat="1" ht="15">
      <c r="A141" s="39" t="s">
        <v>163</v>
      </c>
      <c r="B141" s="65"/>
      <c r="C141" s="65"/>
      <c r="D141" s="88">
        <v>4750.25</v>
      </c>
      <c r="E141" s="89">
        <f t="shared" si="4"/>
        <v>2.36</v>
      </c>
      <c r="F141" s="90">
        <f t="shared" si="5"/>
        <v>0.2</v>
      </c>
      <c r="G141" s="64">
        <v>2014.7</v>
      </c>
      <c r="I141" s="96"/>
    </row>
    <row r="142" spans="1:9" s="95" customFormat="1" ht="15">
      <c r="A142" s="39" t="s">
        <v>164</v>
      </c>
      <c r="B142" s="65"/>
      <c r="C142" s="65"/>
      <c r="D142" s="88">
        <v>7144.35</v>
      </c>
      <c r="E142" s="89">
        <f t="shared" si="4"/>
        <v>3.55</v>
      </c>
      <c r="F142" s="90">
        <f t="shared" si="5"/>
        <v>0.3</v>
      </c>
      <c r="G142" s="64">
        <v>2014.7</v>
      </c>
      <c r="I142" s="96"/>
    </row>
    <row r="143" spans="1:9" s="95" customFormat="1" ht="15">
      <c r="A143" s="39" t="s">
        <v>165</v>
      </c>
      <c r="B143" s="65"/>
      <c r="C143" s="65"/>
      <c r="D143" s="88">
        <v>52870.78</v>
      </c>
      <c r="E143" s="89">
        <f t="shared" si="4"/>
        <v>26.24</v>
      </c>
      <c r="F143" s="90">
        <f t="shared" si="5"/>
        <v>2.19</v>
      </c>
      <c r="G143" s="64">
        <v>2014.7</v>
      </c>
      <c r="I143" s="96"/>
    </row>
    <row r="144" spans="1:9" s="95" customFormat="1" ht="15">
      <c r="A144" s="39" t="s">
        <v>167</v>
      </c>
      <c r="B144" s="65"/>
      <c r="C144" s="65"/>
      <c r="D144" s="88">
        <v>259920.97</v>
      </c>
      <c r="E144" s="89">
        <f t="shared" si="4"/>
        <v>129.01</v>
      </c>
      <c r="F144" s="90">
        <f t="shared" si="5"/>
        <v>10.75</v>
      </c>
      <c r="G144" s="64">
        <v>2014.7</v>
      </c>
      <c r="I144" s="96"/>
    </row>
    <row r="145" spans="1:9" s="95" customFormat="1" ht="15">
      <c r="A145" s="39" t="s">
        <v>146</v>
      </c>
      <c r="B145" s="65"/>
      <c r="C145" s="65"/>
      <c r="D145" s="88">
        <v>94473</v>
      </c>
      <c r="E145" s="89">
        <f t="shared" si="2"/>
        <v>46.89</v>
      </c>
      <c r="F145" s="90">
        <f t="shared" si="3"/>
        <v>3.91</v>
      </c>
      <c r="G145" s="64">
        <v>2014.7</v>
      </c>
      <c r="I145" s="96"/>
    </row>
    <row r="146" spans="1:9" s="95" customFormat="1" ht="15.75" thickBot="1">
      <c r="A146" s="84" t="s">
        <v>147</v>
      </c>
      <c r="B146" s="85"/>
      <c r="C146" s="85"/>
      <c r="D146" s="106">
        <v>741611</v>
      </c>
      <c r="E146" s="91">
        <f t="shared" si="2"/>
        <v>368.1</v>
      </c>
      <c r="F146" s="92">
        <f t="shared" si="3"/>
        <v>30.68</v>
      </c>
      <c r="G146" s="64">
        <v>2014.7</v>
      </c>
      <c r="I146" s="96"/>
    </row>
    <row r="147" spans="1:9" s="22" customFormat="1" ht="19.5">
      <c r="A147" s="27"/>
      <c r="B147" s="28"/>
      <c r="C147" s="28"/>
      <c r="D147" s="93"/>
      <c r="E147" s="93"/>
      <c r="F147" s="93"/>
      <c r="I147" s="35"/>
    </row>
    <row r="148" spans="1:9" s="22" customFormat="1" ht="19.5">
      <c r="A148" s="66" t="s">
        <v>66</v>
      </c>
      <c r="B148" s="67"/>
      <c r="C148" s="67"/>
      <c r="D148" s="94">
        <f>D124+D127</f>
        <v>2306047.99</v>
      </c>
      <c r="E148" s="94">
        <f>E124+E127</f>
        <v>1144.61</v>
      </c>
      <c r="F148" s="94">
        <f>F124+F127</f>
        <v>95.42</v>
      </c>
      <c r="I148" s="35"/>
    </row>
    <row r="149" spans="1:9" s="3" customFormat="1" ht="12.75">
      <c r="A149" s="23"/>
      <c r="I149" s="36"/>
    </row>
    <row r="150" spans="1:9" s="3" customFormat="1" ht="12.75">
      <c r="A150" s="23"/>
      <c r="I150" s="36"/>
    </row>
    <row r="151" spans="1:9" s="3" customFormat="1" ht="12.75">
      <c r="A151" s="23"/>
      <c r="I151" s="36"/>
    </row>
    <row r="152" spans="1:9" s="22" customFormat="1" ht="19.5">
      <c r="A152" s="24"/>
      <c r="B152" s="25"/>
      <c r="C152" s="4"/>
      <c r="D152" s="4"/>
      <c r="E152" s="4"/>
      <c r="F152" s="4"/>
      <c r="I152" s="35"/>
    </row>
    <row r="153" spans="1:9" s="3" customFormat="1" ht="14.25">
      <c r="A153" s="123" t="s">
        <v>29</v>
      </c>
      <c r="B153" s="123"/>
      <c r="C153" s="123"/>
      <c r="D153" s="123"/>
      <c r="I153" s="36"/>
    </row>
    <row r="154" s="3" customFormat="1" ht="12.75">
      <c r="I154" s="36"/>
    </row>
    <row r="155" spans="1:9" s="3" customFormat="1" ht="12.75">
      <c r="A155" s="23" t="s">
        <v>30</v>
      </c>
      <c r="I155" s="36"/>
    </row>
    <row r="156" s="3" customFormat="1" ht="12.75">
      <c r="I156" s="36"/>
    </row>
    <row r="157" s="3" customFormat="1" ht="12.75">
      <c r="I157" s="36"/>
    </row>
    <row r="158" s="3" customFormat="1" ht="12.75">
      <c r="I158" s="36"/>
    </row>
    <row r="159" s="3" customFormat="1" ht="12.75">
      <c r="I159" s="36"/>
    </row>
    <row r="160" s="3" customFormat="1" ht="12.75">
      <c r="I160" s="36"/>
    </row>
    <row r="161" s="3" customFormat="1" ht="12.75">
      <c r="I161" s="36"/>
    </row>
    <row r="162" s="3" customFormat="1" ht="12.75">
      <c r="I162" s="36"/>
    </row>
    <row r="163" s="3" customFormat="1" ht="12.75">
      <c r="I163" s="36"/>
    </row>
    <row r="164" s="3" customFormat="1" ht="12.75">
      <c r="I164" s="36"/>
    </row>
    <row r="165" s="3" customFormat="1" ht="12.75">
      <c r="I165" s="36"/>
    </row>
    <row r="166" s="3" customFormat="1" ht="12.75">
      <c r="I166" s="36"/>
    </row>
    <row r="167" s="3" customFormat="1" ht="12.75">
      <c r="I167" s="36"/>
    </row>
    <row r="168" s="3" customFormat="1" ht="12.75">
      <c r="I168" s="36"/>
    </row>
    <row r="169" s="3" customFormat="1" ht="12.75">
      <c r="I169" s="36"/>
    </row>
    <row r="170" s="3" customFormat="1" ht="12.75">
      <c r="I170" s="36"/>
    </row>
    <row r="171" s="3" customFormat="1" ht="12.75">
      <c r="I171" s="36"/>
    </row>
    <row r="172" s="3" customFormat="1" ht="12.75">
      <c r="I172" s="36"/>
    </row>
    <row r="173" s="3" customFormat="1" ht="12.75">
      <c r="I173" s="36"/>
    </row>
  </sheetData>
  <sheetProtection/>
  <mergeCells count="13">
    <mergeCell ref="A153:D153"/>
    <mergeCell ref="A7:F7"/>
    <mergeCell ref="A8:F8"/>
    <mergeCell ref="A9:F9"/>
    <mergeCell ref="A10:F10"/>
    <mergeCell ref="A11:F11"/>
    <mergeCell ref="A14:F14"/>
    <mergeCell ref="A1:F1"/>
    <mergeCell ref="B2:F2"/>
    <mergeCell ref="B3:F3"/>
    <mergeCell ref="B4:F4"/>
    <mergeCell ref="A5:F5"/>
    <mergeCell ref="A6:F6"/>
  </mergeCells>
  <printOptions horizontalCentered="1"/>
  <pageMargins left="0.1968503937007874" right="0.1968503937007874" top="0.1968503937007874" bottom="0.1968503937007874" header="0.1968503937007874" footer="0.1968503937007874"/>
  <pageSetup fitToHeight="4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159"/>
  <sheetViews>
    <sheetView zoomScalePageLayoutView="0" workbookViewId="0" topLeftCell="A37">
      <selection activeCell="F92" sqref="F92"/>
    </sheetView>
  </sheetViews>
  <sheetFormatPr defaultColWidth="9.00390625" defaultRowHeight="12.75"/>
  <cols>
    <col min="1" max="1" width="72.75390625" style="5" customWidth="1"/>
    <col min="2" max="2" width="19.125" style="5" customWidth="1"/>
    <col min="3" max="3" width="13.875" style="5" customWidth="1"/>
    <col min="4" max="4" width="18.25390625" style="5" customWidth="1"/>
    <col min="5" max="5" width="13.875" style="5" customWidth="1"/>
    <col min="6" max="6" width="20.875" style="5" customWidth="1"/>
    <col min="7" max="7" width="15.375" style="5" customWidth="1"/>
    <col min="8" max="8" width="15.375" style="5" hidden="1" customWidth="1"/>
    <col min="9" max="9" width="15.375" style="30" hidden="1" customWidth="1"/>
    <col min="10" max="12" width="15.375" style="5" customWidth="1"/>
    <col min="13" max="16384" width="9.125" style="5" customWidth="1"/>
  </cols>
  <sheetData>
    <row r="1" spans="1:6" ht="16.5" customHeight="1">
      <c r="A1" s="116" t="s">
        <v>0</v>
      </c>
      <c r="B1" s="117"/>
      <c r="C1" s="117"/>
      <c r="D1" s="117"/>
      <c r="E1" s="117"/>
      <c r="F1" s="117"/>
    </row>
    <row r="2" spans="1:6" ht="18.75" customHeight="1">
      <c r="A2" s="38" t="s">
        <v>168</v>
      </c>
      <c r="B2" s="118" t="s">
        <v>1</v>
      </c>
      <c r="C2" s="118"/>
      <c r="D2" s="118"/>
      <c r="E2" s="117"/>
      <c r="F2" s="117"/>
    </row>
    <row r="3" spans="2:6" ht="14.25" customHeight="1">
      <c r="B3" s="118" t="s">
        <v>2</v>
      </c>
      <c r="C3" s="118"/>
      <c r="D3" s="118"/>
      <c r="E3" s="117"/>
      <c r="F3" s="117"/>
    </row>
    <row r="4" spans="2:6" ht="14.25" customHeight="1">
      <c r="B4" s="118" t="s">
        <v>34</v>
      </c>
      <c r="C4" s="118"/>
      <c r="D4" s="118"/>
      <c r="E4" s="117"/>
      <c r="F4" s="117"/>
    </row>
    <row r="5" spans="1:6" s="37" customFormat="1" ht="39.75" customHeight="1">
      <c r="A5" s="119"/>
      <c r="B5" s="120"/>
      <c r="C5" s="120"/>
      <c r="D5" s="120"/>
      <c r="E5" s="120"/>
      <c r="F5" s="120"/>
    </row>
    <row r="6" spans="1:6" s="37" customFormat="1" ht="33" customHeight="1">
      <c r="A6" s="121"/>
      <c r="B6" s="122"/>
      <c r="C6" s="122"/>
      <c r="D6" s="122"/>
      <c r="E6" s="122"/>
      <c r="F6" s="122"/>
    </row>
    <row r="7" spans="1:6" s="37" customFormat="1" ht="33" customHeight="1">
      <c r="A7" s="124" t="s">
        <v>169</v>
      </c>
      <c r="B7" s="124"/>
      <c r="C7" s="124"/>
      <c r="D7" s="124"/>
      <c r="E7" s="124"/>
      <c r="F7" s="124"/>
    </row>
    <row r="8" spans="1:9" s="7" customFormat="1" ht="22.5" customHeight="1">
      <c r="A8" s="125" t="s">
        <v>3</v>
      </c>
      <c r="B8" s="125"/>
      <c r="C8" s="125"/>
      <c r="D8" s="125"/>
      <c r="E8" s="126"/>
      <c r="F8" s="126"/>
      <c r="I8" s="31"/>
    </row>
    <row r="9" spans="1:6" s="8" customFormat="1" ht="18.75" customHeight="1">
      <c r="A9" s="125" t="s">
        <v>73</v>
      </c>
      <c r="B9" s="125"/>
      <c r="C9" s="125"/>
      <c r="D9" s="125"/>
      <c r="E9" s="126"/>
      <c r="F9" s="126"/>
    </row>
    <row r="10" spans="1:6" s="9" customFormat="1" ht="17.25" customHeight="1">
      <c r="A10" s="127" t="s">
        <v>31</v>
      </c>
      <c r="B10" s="127"/>
      <c r="C10" s="127"/>
      <c r="D10" s="127"/>
      <c r="E10" s="128"/>
      <c r="F10" s="128"/>
    </row>
    <row r="11" spans="1:6" s="8" customFormat="1" ht="30" customHeight="1" thickBot="1">
      <c r="A11" s="129" t="s">
        <v>58</v>
      </c>
      <c r="B11" s="129"/>
      <c r="C11" s="129"/>
      <c r="D11" s="129"/>
      <c r="E11" s="130"/>
      <c r="F11" s="130"/>
    </row>
    <row r="12" spans="1:9" s="13" customFormat="1" ht="139.5" customHeight="1" thickBot="1">
      <c r="A12" s="10" t="s">
        <v>4</v>
      </c>
      <c r="B12" s="11" t="s">
        <v>5</v>
      </c>
      <c r="C12" s="12" t="s">
        <v>75</v>
      </c>
      <c r="D12" s="12" t="s">
        <v>35</v>
      </c>
      <c r="E12" s="12" t="s">
        <v>6</v>
      </c>
      <c r="F12" s="1" t="s">
        <v>7</v>
      </c>
      <c r="I12" s="32"/>
    </row>
    <row r="13" spans="1:9" s="19" customFormat="1" ht="12.75">
      <c r="A13" s="14">
        <v>1</v>
      </c>
      <c r="B13" s="15">
        <v>2</v>
      </c>
      <c r="C13" s="15">
        <v>3</v>
      </c>
      <c r="D13" s="16"/>
      <c r="E13" s="17">
        <v>3</v>
      </c>
      <c r="F13" s="18">
        <v>4</v>
      </c>
      <c r="I13" s="33"/>
    </row>
    <row r="14" spans="1:9" s="19" customFormat="1" ht="49.5" customHeight="1">
      <c r="A14" s="131" t="s">
        <v>8</v>
      </c>
      <c r="B14" s="132"/>
      <c r="C14" s="132"/>
      <c r="D14" s="132"/>
      <c r="E14" s="133"/>
      <c r="F14" s="134"/>
      <c r="I14" s="33"/>
    </row>
    <row r="15" spans="1:9" s="13" customFormat="1" ht="24" customHeight="1">
      <c r="A15" s="51" t="s">
        <v>76</v>
      </c>
      <c r="B15" s="52" t="s">
        <v>9</v>
      </c>
      <c r="C15" s="42" t="s">
        <v>135</v>
      </c>
      <c r="D15" s="41">
        <f>E15*G15</f>
        <v>87276.8</v>
      </c>
      <c r="E15" s="42">
        <f>F15*12</f>
        <v>43.32</v>
      </c>
      <c r="F15" s="42">
        <f>F26+F28</f>
        <v>3.61</v>
      </c>
      <c r="G15" s="13">
        <v>2014.7</v>
      </c>
      <c r="H15" s="13">
        <v>1.07</v>
      </c>
      <c r="I15" s="32">
        <v>2.24</v>
      </c>
    </row>
    <row r="16" spans="1:9" s="13" customFormat="1" ht="27" customHeight="1">
      <c r="A16" s="68" t="s">
        <v>62</v>
      </c>
      <c r="B16" s="69" t="s">
        <v>63</v>
      </c>
      <c r="C16" s="42"/>
      <c r="D16" s="41"/>
      <c r="E16" s="42"/>
      <c r="F16" s="42"/>
      <c r="I16" s="32"/>
    </row>
    <row r="17" spans="1:9" s="13" customFormat="1" ht="15">
      <c r="A17" s="68" t="s">
        <v>64</v>
      </c>
      <c r="B17" s="69" t="s">
        <v>63</v>
      </c>
      <c r="C17" s="42"/>
      <c r="D17" s="41"/>
      <c r="E17" s="42"/>
      <c r="F17" s="42"/>
      <c r="I17" s="32"/>
    </row>
    <row r="18" spans="1:9" s="13" customFormat="1" ht="117.75" customHeight="1">
      <c r="A18" s="68" t="s">
        <v>77</v>
      </c>
      <c r="B18" s="69" t="s">
        <v>22</v>
      </c>
      <c r="C18" s="42"/>
      <c r="D18" s="41"/>
      <c r="E18" s="42"/>
      <c r="F18" s="42"/>
      <c r="I18" s="32"/>
    </row>
    <row r="19" spans="1:9" s="13" customFormat="1" ht="20.25" customHeight="1">
      <c r="A19" s="68" t="s">
        <v>78</v>
      </c>
      <c r="B19" s="69" t="s">
        <v>63</v>
      </c>
      <c r="C19" s="42"/>
      <c r="D19" s="41"/>
      <c r="E19" s="42"/>
      <c r="F19" s="42"/>
      <c r="I19" s="32"/>
    </row>
    <row r="20" spans="1:9" s="13" customFormat="1" ht="15">
      <c r="A20" s="68" t="s">
        <v>79</v>
      </c>
      <c r="B20" s="69" t="s">
        <v>63</v>
      </c>
      <c r="C20" s="42"/>
      <c r="D20" s="41"/>
      <c r="E20" s="42"/>
      <c r="F20" s="42"/>
      <c r="I20" s="32"/>
    </row>
    <row r="21" spans="1:9" s="26" customFormat="1" ht="29.25" customHeight="1">
      <c r="A21" s="68" t="s">
        <v>80</v>
      </c>
      <c r="B21" s="69" t="s">
        <v>12</v>
      </c>
      <c r="C21" s="44"/>
      <c r="D21" s="43"/>
      <c r="E21" s="44"/>
      <c r="F21" s="44"/>
      <c r="I21" s="34"/>
    </row>
    <row r="22" spans="1:9" s="26" customFormat="1" ht="15">
      <c r="A22" s="68" t="s">
        <v>81</v>
      </c>
      <c r="B22" s="69" t="s">
        <v>14</v>
      </c>
      <c r="C22" s="44"/>
      <c r="D22" s="43"/>
      <c r="E22" s="44"/>
      <c r="F22" s="44"/>
      <c r="I22" s="34"/>
    </row>
    <row r="23" spans="1:9" s="26" customFormat="1" ht="15">
      <c r="A23" s="68" t="s">
        <v>170</v>
      </c>
      <c r="B23" s="69" t="s">
        <v>63</v>
      </c>
      <c r="C23" s="44"/>
      <c r="D23" s="43"/>
      <c r="E23" s="44"/>
      <c r="F23" s="44"/>
      <c r="I23" s="34"/>
    </row>
    <row r="24" spans="1:9" s="26" customFormat="1" ht="15">
      <c r="A24" s="68" t="s">
        <v>171</v>
      </c>
      <c r="B24" s="69" t="s">
        <v>63</v>
      </c>
      <c r="C24" s="44"/>
      <c r="D24" s="43"/>
      <c r="E24" s="44"/>
      <c r="F24" s="44"/>
      <c r="I24" s="34"/>
    </row>
    <row r="25" spans="1:9" s="26" customFormat="1" ht="15">
      <c r="A25" s="68" t="s">
        <v>82</v>
      </c>
      <c r="B25" s="69" t="s">
        <v>17</v>
      </c>
      <c r="C25" s="44"/>
      <c r="D25" s="43"/>
      <c r="E25" s="44"/>
      <c r="F25" s="44"/>
      <c r="I25" s="34"/>
    </row>
    <row r="26" spans="1:9" s="26" customFormat="1" ht="15">
      <c r="A26" s="53" t="s">
        <v>33</v>
      </c>
      <c r="B26" s="54"/>
      <c r="C26" s="44"/>
      <c r="D26" s="43"/>
      <c r="E26" s="44"/>
      <c r="F26" s="42">
        <v>3.61</v>
      </c>
      <c r="G26" s="26">
        <v>2014.7</v>
      </c>
      <c r="I26" s="34"/>
    </row>
    <row r="27" spans="1:9" s="26" customFormat="1" ht="15">
      <c r="A27" s="55" t="s">
        <v>70</v>
      </c>
      <c r="B27" s="54" t="s">
        <v>63</v>
      </c>
      <c r="C27" s="44"/>
      <c r="D27" s="43"/>
      <c r="E27" s="44"/>
      <c r="F27" s="44">
        <v>0</v>
      </c>
      <c r="G27" s="26">
        <v>2014.7</v>
      </c>
      <c r="I27" s="34"/>
    </row>
    <row r="28" spans="1:9" s="26" customFormat="1" ht="15">
      <c r="A28" s="53" t="s">
        <v>33</v>
      </c>
      <c r="B28" s="54"/>
      <c r="C28" s="44"/>
      <c r="D28" s="43"/>
      <c r="E28" s="44"/>
      <c r="F28" s="42">
        <f>F27</f>
        <v>0</v>
      </c>
      <c r="I28" s="34"/>
    </row>
    <row r="29" spans="1:9" s="13" customFormat="1" ht="30">
      <c r="A29" s="51" t="s">
        <v>10</v>
      </c>
      <c r="B29" s="59" t="s">
        <v>11</v>
      </c>
      <c r="C29" s="42" t="s">
        <v>134</v>
      </c>
      <c r="D29" s="41">
        <f>E29*G29</f>
        <v>46660.45</v>
      </c>
      <c r="E29" s="42">
        <f>F29*12</f>
        <v>23.16</v>
      </c>
      <c r="F29" s="42">
        <v>1.93</v>
      </c>
      <c r="G29" s="13">
        <v>2014.7</v>
      </c>
      <c r="H29" s="13">
        <v>1.07</v>
      </c>
      <c r="I29" s="32">
        <v>1.29</v>
      </c>
    </row>
    <row r="30" spans="1:9" s="13" customFormat="1" ht="15">
      <c r="A30" s="68" t="s">
        <v>83</v>
      </c>
      <c r="B30" s="69" t="s">
        <v>11</v>
      </c>
      <c r="C30" s="42"/>
      <c r="D30" s="41"/>
      <c r="E30" s="42"/>
      <c r="F30" s="42"/>
      <c r="I30" s="32"/>
    </row>
    <row r="31" spans="1:9" s="13" customFormat="1" ht="15">
      <c r="A31" s="68" t="s">
        <v>84</v>
      </c>
      <c r="B31" s="69" t="s">
        <v>85</v>
      </c>
      <c r="C31" s="42"/>
      <c r="D31" s="41"/>
      <c r="E31" s="42"/>
      <c r="F31" s="42"/>
      <c r="I31" s="32"/>
    </row>
    <row r="32" spans="1:9" s="13" customFormat="1" ht="15">
      <c r="A32" s="68" t="s">
        <v>86</v>
      </c>
      <c r="B32" s="69" t="s">
        <v>87</v>
      </c>
      <c r="C32" s="42"/>
      <c r="D32" s="41"/>
      <c r="E32" s="42"/>
      <c r="F32" s="42"/>
      <c r="I32" s="32"/>
    </row>
    <row r="33" spans="1:9" s="13" customFormat="1" ht="15">
      <c r="A33" s="68" t="s">
        <v>59</v>
      </c>
      <c r="B33" s="69" t="s">
        <v>11</v>
      </c>
      <c r="C33" s="42"/>
      <c r="D33" s="41"/>
      <c r="E33" s="42"/>
      <c r="F33" s="42"/>
      <c r="I33" s="32"/>
    </row>
    <row r="34" spans="1:9" s="13" customFormat="1" ht="25.5">
      <c r="A34" s="68" t="s">
        <v>60</v>
      </c>
      <c r="B34" s="69" t="s">
        <v>12</v>
      </c>
      <c r="C34" s="42"/>
      <c r="D34" s="41"/>
      <c r="E34" s="42"/>
      <c r="F34" s="42"/>
      <c r="I34" s="32"/>
    </row>
    <row r="35" spans="1:9" s="13" customFormat="1" ht="15">
      <c r="A35" s="68" t="s">
        <v>88</v>
      </c>
      <c r="B35" s="69" t="s">
        <v>11</v>
      </c>
      <c r="C35" s="42"/>
      <c r="D35" s="41"/>
      <c r="E35" s="42"/>
      <c r="F35" s="42"/>
      <c r="I35" s="32"/>
    </row>
    <row r="36" spans="1:9" s="13" customFormat="1" ht="15">
      <c r="A36" s="68" t="s">
        <v>89</v>
      </c>
      <c r="B36" s="69" t="s">
        <v>11</v>
      </c>
      <c r="C36" s="42"/>
      <c r="D36" s="41"/>
      <c r="E36" s="42"/>
      <c r="F36" s="42"/>
      <c r="I36" s="32"/>
    </row>
    <row r="37" spans="1:9" s="13" customFormat="1" ht="25.5">
      <c r="A37" s="68" t="s">
        <v>90</v>
      </c>
      <c r="B37" s="69" t="s">
        <v>61</v>
      </c>
      <c r="C37" s="42"/>
      <c r="D37" s="41"/>
      <c r="E37" s="42"/>
      <c r="F37" s="42"/>
      <c r="I37" s="32"/>
    </row>
    <row r="38" spans="1:9" s="26" customFormat="1" ht="25.5">
      <c r="A38" s="68" t="s">
        <v>91</v>
      </c>
      <c r="B38" s="69" t="s">
        <v>12</v>
      </c>
      <c r="C38" s="42"/>
      <c r="D38" s="41"/>
      <c r="E38" s="42"/>
      <c r="F38" s="42"/>
      <c r="I38" s="34"/>
    </row>
    <row r="39" spans="1:9" s="13" customFormat="1" ht="25.5">
      <c r="A39" s="68" t="s">
        <v>92</v>
      </c>
      <c r="B39" s="69" t="s">
        <v>11</v>
      </c>
      <c r="C39" s="42"/>
      <c r="D39" s="41"/>
      <c r="E39" s="42"/>
      <c r="F39" s="42"/>
      <c r="I39" s="32"/>
    </row>
    <row r="40" spans="1:9" s="20" customFormat="1" ht="18" customHeight="1">
      <c r="A40" s="61" t="s">
        <v>13</v>
      </c>
      <c r="B40" s="52" t="s">
        <v>14</v>
      </c>
      <c r="C40" s="42" t="s">
        <v>135</v>
      </c>
      <c r="D40" s="41">
        <f>E40*G40</f>
        <v>21758.76</v>
      </c>
      <c r="E40" s="42">
        <f>F40*12</f>
        <v>10.8</v>
      </c>
      <c r="F40" s="42">
        <v>0.9</v>
      </c>
      <c r="G40" s="13">
        <v>2014.7</v>
      </c>
      <c r="H40" s="13">
        <v>1.07</v>
      </c>
      <c r="I40" s="32">
        <v>0.6</v>
      </c>
    </row>
    <row r="41" spans="1:9" s="13" customFormat="1" ht="17.25" customHeight="1">
      <c r="A41" s="61" t="s">
        <v>15</v>
      </c>
      <c r="B41" s="52" t="s">
        <v>16</v>
      </c>
      <c r="C41" s="42" t="s">
        <v>135</v>
      </c>
      <c r="D41" s="41">
        <f>E41*G41</f>
        <v>70836.85</v>
      </c>
      <c r="E41" s="42">
        <f>F41*12</f>
        <v>35.16</v>
      </c>
      <c r="F41" s="42">
        <v>2.93</v>
      </c>
      <c r="G41" s="13">
        <v>2014.7</v>
      </c>
      <c r="H41" s="13">
        <v>1.07</v>
      </c>
      <c r="I41" s="32">
        <v>1.94</v>
      </c>
    </row>
    <row r="42" spans="1:9" s="13" customFormat="1" ht="18" customHeight="1">
      <c r="A42" s="61" t="s">
        <v>93</v>
      </c>
      <c r="B42" s="52" t="s">
        <v>11</v>
      </c>
      <c r="C42" s="42" t="s">
        <v>136</v>
      </c>
      <c r="D42" s="41">
        <f>E42*G42</f>
        <v>45693.4</v>
      </c>
      <c r="E42" s="42">
        <f>F42*12</f>
        <v>22.68</v>
      </c>
      <c r="F42" s="42">
        <v>1.89</v>
      </c>
      <c r="G42" s="13">
        <v>2014.7</v>
      </c>
      <c r="H42" s="13">
        <v>1.07</v>
      </c>
      <c r="I42" s="32">
        <v>1.25</v>
      </c>
    </row>
    <row r="43" spans="1:9" s="13" customFormat="1" ht="45">
      <c r="A43" s="61" t="s">
        <v>68</v>
      </c>
      <c r="B43" s="52" t="s">
        <v>17</v>
      </c>
      <c r="C43" s="42" t="s">
        <v>136</v>
      </c>
      <c r="D43" s="41">
        <f>3407.5*1.105*1.1*1.086</f>
        <v>4498.01</v>
      </c>
      <c r="E43" s="42">
        <f>D43/G43</f>
        <v>2.23</v>
      </c>
      <c r="F43" s="45">
        <f>D43/12/G43</f>
        <v>0.19</v>
      </c>
      <c r="G43" s="13">
        <v>2014.7</v>
      </c>
      <c r="I43" s="32"/>
    </row>
    <row r="44" spans="1:9" s="13" customFormat="1" ht="21" customHeight="1">
      <c r="A44" s="61" t="s">
        <v>94</v>
      </c>
      <c r="B44" s="52" t="s">
        <v>11</v>
      </c>
      <c r="C44" s="42" t="s">
        <v>142</v>
      </c>
      <c r="D44" s="41">
        <v>0</v>
      </c>
      <c r="E44" s="42">
        <v>0</v>
      </c>
      <c r="F44" s="45">
        <v>0</v>
      </c>
      <c r="G44" s="13">
        <v>2014.7</v>
      </c>
      <c r="I44" s="32"/>
    </row>
    <row r="45" spans="1:9" s="13" customFormat="1" ht="15">
      <c r="A45" s="68" t="s">
        <v>95</v>
      </c>
      <c r="B45" s="69" t="s">
        <v>22</v>
      </c>
      <c r="C45" s="42"/>
      <c r="D45" s="41"/>
      <c r="E45" s="42"/>
      <c r="F45" s="45"/>
      <c r="I45" s="32"/>
    </row>
    <row r="46" spans="1:9" s="13" customFormat="1" ht="15">
      <c r="A46" s="68" t="s">
        <v>96</v>
      </c>
      <c r="B46" s="69" t="s">
        <v>17</v>
      </c>
      <c r="C46" s="42"/>
      <c r="D46" s="41"/>
      <c r="E46" s="42"/>
      <c r="F46" s="45"/>
      <c r="I46" s="32"/>
    </row>
    <row r="47" spans="1:9" s="13" customFormat="1" ht="15">
      <c r="A47" s="68" t="s">
        <v>97</v>
      </c>
      <c r="B47" s="69" t="s">
        <v>98</v>
      </c>
      <c r="C47" s="42"/>
      <c r="D47" s="41"/>
      <c r="E47" s="42"/>
      <c r="F47" s="45"/>
      <c r="I47" s="32"/>
    </row>
    <row r="48" spans="1:9" s="13" customFormat="1" ht="15">
      <c r="A48" s="68" t="s">
        <v>99</v>
      </c>
      <c r="B48" s="69" t="s">
        <v>100</v>
      </c>
      <c r="C48" s="42"/>
      <c r="D48" s="41"/>
      <c r="E48" s="42"/>
      <c r="F48" s="45"/>
      <c r="I48" s="32"/>
    </row>
    <row r="49" spans="1:9" s="13" customFormat="1" ht="15">
      <c r="A49" s="68" t="s">
        <v>101</v>
      </c>
      <c r="B49" s="69" t="s">
        <v>98</v>
      </c>
      <c r="C49" s="42"/>
      <c r="D49" s="41"/>
      <c r="E49" s="42"/>
      <c r="F49" s="45"/>
      <c r="I49" s="32"/>
    </row>
    <row r="50" spans="1:9" s="13" customFormat="1" ht="28.5">
      <c r="A50" s="61" t="s">
        <v>102</v>
      </c>
      <c r="B50" s="62" t="s">
        <v>32</v>
      </c>
      <c r="C50" s="42" t="s">
        <v>137</v>
      </c>
      <c r="D50" s="41">
        <f>(103716.76*1.086)+1000</f>
        <v>113636.4</v>
      </c>
      <c r="E50" s="42">
        <f>D50/G50</f>
        <v>56.4</v>
      </c>
      <c r="F50" s="45">
        <f>E50/12</f>
        <v>4.7</v>
      </c>
      <c r="G50" s="13">
        <v>2014.7</v>
      </c>
      <c r="H50" s="13">
        <v>1.07</v>
      </c>
      <c r="I50" s="32">
        <v>3.09</v>
      </c>
    </row>
    <row r="51" spans="1:9" s="13" customFormat="1" ht="28.5" customHeight="1">
      <c r="A51" s="70" t="s">
        <v>103</v>
      </c>
      <c r="B51" s="71" t="s">
        <v>32</v>
      </c>
      <c r="C51" s="42"/>
      <c r="D51" s="41"/>
      <c r="E51" s="42"/>
      <c r="F51" s="46"/>
      <c r="I51" s="32"/>
    </row>
    <row r="52" spans="1:9" s="13" customFormat="1" ht="21.75" customHeight="1">
      <c r="A52" s="70" t="s">
        <v>104</v>
      </c>
      <c r="B52" s="71" t="s">
        <v>105</v>
      </c>
      <c r="C52" s="42"/>
      <c r="D52" s="41"/>
      <c r="E52" s="42"/>
      <c r="F52" s="46"/>
      <c r="I52" s="32"/>
    </row>
    <row r="53" spans="1:9" s="13" customFormat="1" ht="23.25" customHeight="1">
      <c r="A53" s="70" t="s">
        <v>106</v>
      </c>
      <c r="B53" s="71" t="s">
        <v>63</v>
      </c>
      <c r="C53" s="42"/>
      <c r="D53" s="41"/>
      <c r="E53" s="42"/>
      <c r="F53" s="46"/>
      <c r="I53" s="32"/>
    </row>
    <row r="54" spans="1:9" s="13" customFormat="1" ht="25.5">
      <c r="A54" s="70" t="s">
        <v>107</v>
      </c>
      <c r="B54" s="71" t="s">
        <v>17</v>
      </c>
      <c r="C54" s="42"/>
      <c r="D54" s="41"/>
      <c r="E54" s="42"/>
      <c r="F54" s="46"/>
      <c r="I54" s="32"/>
    </row>
    <row r="55" spans="1:9" s="13" customFormat="1" ht="29.25" customHeight="1">
      <c r="A55" s="70" t="s">
        <v>173</v>
      </c>
      <c r="B55" s="72" t="s">
        <v>17</v>
      </c>
      <c r="C55" s="44"/>
      <c r="D55" s="43"/>
      <c r="E55" s="44"/>
      <c r="F55" s="105"/>
      <c r="G55" s="13">
        <v>2014.7</v>
      </c>
      <c r="I55" s="32"/>
    </row>
    <row r="56" spans="1:9" s="19" customFormat="1" ht="30">
      <c r="A56" s="61" t="s">
        <v>108</v>
      </c>
      <c r="B56" s="52" t="s">
        <v>9</v>
      </c>
      <c r="C56" s="45" t="s">
        <v>138</v>
      </c>
      <c r="D56" s="41">
        <v>2439.99</v>
      </c>
      <c r="E56" s="42">
        <f>D56/G56</f>
        <v>1.21</v>
      </c>
      <c r="F56" s="46">
        <f>D56/12/G56</f>
        <v>0.1</v>
      </c>
      <c r="G56" s="13">
        <v>2014.7</v>
      </c>
      <c r="H56" s="13">
        <v>1.07</v>
      </c>
      <c r="I56" s="32">
        <v>0.06</v>
      </c>
    </row>
    <row r="57" spans="1:9" s="19" customFormat="1" ht="34.5" customHeight="1">
      <c r="A57" s="61" t="s">
        <v>109</v>
      </c>
      <c r="B57" s="52" t="s">
        <v>9</v>
      </c>
      <c r="C57" s="45" t="s">
        <v>138</v>
      </c>
      <c r="D57" s="41">
        <v>15405.72</v>
      </c>
      <c r="E57" s="42">
        <f>D57/G57</f>
        <v>7.65</v>
      </c>
      <c r="F57" s="45">
        <f>D57/12/G57</f>
        <v>0.64</v>
      </c>
      <c r="G57" s="13">
        <v>2014.7</v>
      </c>
      <c r="H57" s="13">
        <v>1.07</v>
      </c>
      <c r="I57" s="32">
        <v>0.43</v>
      </c>
    </row>
    <row r="58" spans="1:9" s="19" customFormat="1" ht="30">
      <c r="A58" s="61" t="s">
        <v>23</v>
      </c>
      <c r="B58" s="52"/>
      <c r="C58" s="45" t="s">
        <v>143</v>
      </c>
      <c r="D58" s="41">
        <f>E58*G58</f>
        <v>5318.81</v>
      </c>
      <c r="E58" s="42">
        <f>F58*12</f>
        <v>2.64</v>
      </c>
      <c r="F58" s="45">
        <v>0.22</v>
      </c>
      <c r="G58" s="13">
        <v>2014.7</v>
      </c>
      <c r="H58" s="13">
        <v>1.07</v>
      </c>
      <c r="I58" s="32">
        <v>0.14</v>
      </c>
    </row>
    <row r="59" spans="1:9" s="19" customFormat="1" ht="25.5">
      <c r="A59" s="70" t="s">
        <v>110</v>
      </c>
      <c r="B59" s="72" t="s">
        <v>69</v>
      </c>
      <c r="C59" s="45"/>
      <c r="D59" s="41"/>
      <c r="E59" s="42"/>
      <c r="F59" s="45"/>
      <c r="G59" s="13"/>
      <c r="H59" s="13"/>
      <c r="I59" s="32"/>
    </row>
    <row r="60" spans="1:9" s="19" customFormat="1" ht="26.25" customHeight="1">
      <c r="A60" s="70" t="s">
        <v>111</v>
      </c>
      <c r="B60" s="72" t="s">
        <v>69</v>
      </c>
      <c r="C60" s="45"/>
      <c r="D60" s="41"/>
      <c r="E60" s="42"/>
      <c r="F60" s="45"/>
      <c r="G60" s="13"/>
      <c r="H60" s="13"/>
      <c r="I60" s="32"/>
    </row>
    <row r="61" spans="1:9" s="19" customFormat="1" ht="15">
      <c r="A61" s="70" t="s">
        <v>112</v>
      </c>
      <c r="B61" s="72" t="s">
        <v>63</v>
      </c>
      <c r="C61" s="45"/>
      <c r="D61" s="41"/>
      <c r="E61" s="42"/>
      <c r="F61" s="45"/>
      <c r="G61" s="13"/>
      <c r="H61" s="13"/>
      <c r="I61" s="32"/>
    </row>
    <row r="62" spans="1:9" s="19" customFormat="1" ht="15">
      <c r="A62" s="70" t="s">
        <v>113</v>
      </c>
      <c r="B62" s="72" t="s">
        <v>69</v>
      </c>
      <c r="C62" s="45"/>
      <c r="D62" s="41"/>
      <c r="E62" s="42"/>
      <c r="F62" s="45"/>
      <c r="G62" s="13"/>
      <c r="H62" s="13"/>
      <c r="I62" s="32"/>
    </row>
    <row r="63" spans="1:9" s="19" customFormat="1" ht="25.5">
      <c r="A63" s="70" t="s">
        <v>114</v>
      </c>
      <c r="B63" s="72" t="s">
        <v>69</v>
      </c>
      <c r="C63" s="45"/>
      <c r="D63" s="41"/>
      <c r="E63" s="42"/>
      <c r="F63" s="45"/>
      <c r="G63" s="13"/>
      <c r="H63" s="13"/>
      <c r="I63" s="32"/>
    </row>
    <row r="64" spans="1:9" s="19" customFormat="1" ht="15">
      <c r="A64" s="70" t="s">
        <v>115</v>
      </c>
      <c r="B64" s="72" t="s">
        <v>69</v>
      </c>
      <c r="C64" s="45"/>
      <c r="D64" s="41"/>
      <c r="E64" s="42"/>
      <c r="F64" s="45"/>
      <c r="G64" s="13"/>
      <c r="H64" s="13"/>
      <c r="I64" s="32"/>
    </row>
    <row r="65" spans="1:9" s="19" customFormat="1" ht="25.5">
      <c r="A65" s="70" t="s">
        <v>116</v>
      </c>
      <c r="B65" s="72" t="s">
        <v>69</v>
      </c>
      <c r="C65" s="45"/>
      <c r="D65" s="41"/>
      <c r="E65" s="42"/>
      <c r="F65" s="45"/>
      <c r="G65" s="13"/>
      <c r="H65" s="13"/>
      <c r="I65" s="32"/>
    </row>
    <row r="66" spans="1:9" s="19" customFormat="1" ht="18.75" customHeight="1">
      <c r="A66" s="70" t="s">
        <v>117</v>
      </c>
      <c r="B66" s="72" t="s">
        <v>69</v>
      </c>
      <c r="C66" s="45"/>
      <c r="D66" s="41"/>
      <c r="E66" s="42"/>
      <c r="F66" s="45"/>
      <c r="G66" s="13"/>
      <c r="H66" s="13"/>
      <c r="I66" s="32"/>
    </row>
    <row r="67" spans="1:9" s="19" customFormat="1" ht="17.25" customHeight="1">
      <c r="A67" s="70" t="s">
        <v>118</v>
      </c>
      <c r="B67" s="72" t="s">
        <v>69</v>
      </c>
      <c r="C67" s="45"/>
      <c r="D67" s="41"/>
      <c r="E67" s="42"/>
      <c r="F67" s="45"/>
      <c r="G67" s="13"/>
      <c r="H67" s="13"/>
      <c r="I67" s="32"/>
    </row>
    <row r="68" spans="1:9" s="13" customFormat="1" ht="18.75" customHeight="1">
      <c r="A68" s="61" t="s">
        <v>25</v>
      </c>
      <c r="B68" s="52" t="s">
        <v>26</v>
      </c>
      <c r="C68" s="45" t="s">
        <v>144</v>
      </c>
      <c r="D68" s="41">
        <f>E68*G68</f>
        <v>1934.11</v>
      </c>
      <c r="E68" s="42">
        <f>F68*12</f>
        <v>0.96</v>
      </c>
      <c r="F68" s="45">
        <v>0.08</v>
      </c>
      <c r="G68" s="13">
        <v>2014.7</v>
      </c>
      <c r="H68" s="13">
        <v>1.07</v>
      </c>
      <c r="I68" s="32">
        <v>0.03</v>
      </c>
    </row>
    <row r="69" spans="1:9" s="13" customFormat="1" ht="15.75" customHeight="1">
      <c r="A69" s="61" t="s">
        <v>27</v>
      </c>
      <c r="B69" s="63" t="s">
        <v>28</v>
      </c>
      <c r="C69" s="46" t="s">
        <v>144</v>
      </c>
      <c r="D69" s="41">
        <f>E69*G69</f>
        <v>1208.82</v>
      </c>
      <c r="E69" s="42">
        <f>12*F69</f>
        <v>0.6</v>
      </c>
      <c r="F69" s="42">
        <v>0.05</v>
      </c>
      <c r="G69" s="13">
        <v>2014.7</v>
      </c>
      <c r="H69" s="13">
        <v>1.07</v>
      </c>
      <c r="I69" s="32">
        <v>0.02</v>
      </c>
    </row>
    <row r="70" spans="1:9" s="20" customFormat="1" ht="30">
      <c r="A70" s="61" t="s">
        <v>24</v>
      </c>
      <c r="B70" s="52"/>
      <c r="C70" s="45" t="s">
        <v>139</v>
      </c>
      <c r="D70" s="41">
        <v>3535</v>
      </c>
      <c r="E70" s="42">
        <f>D70/G70</f>
        <v>1.75</v>
      </c>
      <c r="F70" s="42">
        <f>E70/12</f>
        <v>0.15</v>
      </c>
      <c r="G70" s="13">
        <v>2014.7</v>
      </c>
      <c r="H70" s="13">
        <v>1.07</v>
      </c>
      <c r="I70" s="32">
        <v>0.03</v>
      </c>
    </row>
    <row r="71" spans="1:9" s="20" customFormat="1" ht="15">
      <c r="A71" s="61" t="s">
        <v>36</v>
      </c>
      <c r="B71" s="52"/>
      <c r="C71" s="42"/>
      <c r="D71" s="42">
        <f>D72+D73+D74+D75+D76+D77+D78+D79+D80+D81+D82+D84+D85+D83</f>
        <v>21444.27</v>
      </c>
      <c r="E71" s="42">
        <f>D71/G71</f>
        <v>10.64</v>
      </c>
      <c r="F71" s="46">
        <f>D71/12/G71</f>
        <v>0.89</v>
      </c>
      <c r="G71" s="13">
        <v>2014.7</v>
      </c>
      <c r="H71" s="13">
        <v>1.07</v>
      </c>
      <c r="I71" s="32">
        <v>0.8</v>
      </c>
    </row>
    <row r="72" spans="1:9" s="19" customFormat="1" ht="22.5" customHeight="1">
      <c r="A72" s="39" t="s">
        <v>140</v>
      </c>
      <c r="B72" s="60" t="s">
        <v>17</v>
      </c>
      <c r="C72" s="48"/>
      <c r="D72" s="47">
        <v>259.38</v>
      </c>
      <c r="E72" s="48"/>
      <c r="F72" s="48"/>
      <c r="G72" s="13">
        <v>2014.7</v>
      </c>
      <c r="H72" s="13">
        <v>1.07</v>
      </c>
      <c r="I72" s="32">
        <v>0.01</v>
      </c>
    </row>
    <row r="73" spans="1:9" s="19" customFormat="1" ht="15">
      <c r="A73" s="39" t="s">
        <v>18</v>
      </c>
      <c r="B73" s="60" t="s">
        <v>22</v>
      </c>
      <c r="C73" s="48"/>
      <c r="D73" s="47">
        <v>548.89</v>
      </c>
      <c r="E73" s="48"/>
      <c r="F73" s="48"/>
      <c r="G73" s="13">
        <v>2014.7</v>
      </c>
      <c r="H73" s="13">
        <v>1.07</v>
      </c>
      <c r="I73" s="32">
        <v>0.01</v>
      </c>
    </row>
    <row r="74" spans="1:9" s="19" customFormat="1" ht="15">
      <c r="A74" s="39" t="s">
        <v>71</v>
      </c>
      <c r="B74" s="56" t="s">
        <v>17</v>
      </c>
      <c r="C74" s="48"/>
      <c r="D74" s="57">
        <v>978.08</v>
      </c>
      <c r="E74" s="48"/>
      <c r="F74" s="48"/>
      <c r="G74" s="13"/>
      <c r="H74" s="13"/>
      <c r="I74" s="32"/>
    </row>
    <row r="75" spans="1:9" s="19" customFormat="1" ht="15">
      <c r="A75" s="97" t="s">
        <v>185</v>
      </c>
      <c r="B75" s="60" t="s">
        <v>17</v>
      </c>
      <c r="C75" s="48"/>
      <c r="D75" s="48">
        <v>2010.6</v>
      </c>
      <c r="E75" s="48"/>
      <c r="F75" s="48"/>
      <c r="G75" s="13">
        <v>2014.7</v>
      </c>
      <c r="H75" s="13">
        <v>1.07</v>
      </c>
      <c r="I75" s="32">
        <v>0.29</v>
      </c>
    </row>
    <row r="76" spans="1:9" s="109" customFormat="1" ht="15">
      <c r="A76" s="97" t="s">
        <v>186</v>
      </c>
      <c r="B76" s="107" t="s">
        <v>54</v>
      </c>
      <c r="C76" s="65"/>
      <c r="D76" s="88">
        <v>0</v>
      </c>
      <c r="E76" s="48"/>
      <c r="F76" s="48"/>
      <c r="G76" s="64">
        <v>2014.7</v>
      </c>
      <c r="H76" s="64"/>
      <c r="I76" s="108"/>
    </row>
    <row r="77" spans="1:9" s="19" customFormat="1" ht="15">
      <c r="A77" s="97" t="s">
        <v>50</v>
      </c>
      <c r="B77" s="60" t="s">
        <v>17</v>
      </c>
      <c r="C77" s="48"/>
      <c r="D77" s="48">
        <v>1046</v>
      </c>
      <c r="E77" s="48"/>
      <c r="F77" s="48"/>
      <c r="G77" s="13">
        <v>2014.7</v>
      </c>
      <c r="H77" s="13">
        <v>1.07</v>
      </c>
      <c r="I77" s="32">
        <v>0.03</v>
      </c>
    </row>
    <row r="78" spans="1:9" s="19" customFormat="1" ht="15">
      <c r="A78" s="39" t="s">
        <v>19</v>
      </c>
      <c r="B78" s="60" t="s">
        <v>17</v>
      </c>
      <c r="C78" s="48"/>
      <c r="D78" s="47">
        <v>4663.38</v>
      </c>
      <c r="E78" s="48"/>
      <c r="F78" s="48"/>
      <c r="G78" s="13">
        <v>2014.7</v>
      </c>
      <c r="H78" s="13">
        <v>1.07</v>
      </c>
      <c r="I78" s="32">
        <v>0.13</v>
      </c>
    </row>
    <row r="79" spans="1:9" s="19" customFormat="1" ht="15">
      <c r="A79" s="39" t="s">
        <v>20</v>
      </c>
      <c r="B79" s="60" t="s">
        <v>17</v>
      </c>
      <c r="C79" s="48"/>
      <c r="D79" s="47">
        <v>1097.78</v>
      </c>
      <c r="E79" s="48"/>
      <c r="F79" s="48"/>
      <c r="G79" s="13">
        <v>2014.7</v>
      </c>
      <c r="H79" s="13">
        <v>1.07</v>
      </c>
      <c r="I79" s="32">
        <v>0.03</v>
      </c>
    </row>
    <row r="80" spans="1:9" s="19" customFormat="1" ht="15">
      <c r="A80" s="39" t="s">
        <v>47</v>
      </c>
      <c r="B80" s="60" t="s">
        <v>17</v>
      </c>
      <c r="C80" s="48"/>
      <c r="D80" s="47">
        <v>522.99</v>
      </c>
      <c r="E80" s="48"/>
      <c r="F80" s="48"/>
      <c r="G80" s="13">
        <v>2014.7</v>
      </c>
      <c r="H80" s="13">
        <v>1.07</v>
      </c>
      <c r="I80" s="32">
        <v>0.01</v>
      </c>
    </row>
    <row r="81" spans="1:9" s="19" customFormat="1" ht="21.75" customHeight="1">
      <c r="A81" s="39" t="s">
        <v>48</v>
      </c>
      <c r="B81" s="60" t="s">
        <v>22</v>
      </c>
      <c r="C81" s="48"/>
      <c r="D81" s="47">
        <v>0</v>
      </c>
      <c r="E81" s="48"/>
      <c r="F81" s="48"/>
      <c r="G81" s="13">
        <v>2014.7</v>
      </c>
      <c r="H81" s="13">
        <v>1.07</v>
      </c>
      <c r="I81" s="32">
        <v>0.05</v>
      </c>
    </row>
    <row r="82" spans="1:9" s="19" customFormat="1" ht="25.5">
      <c r="A82" s="39" t="s">
        <v>21</v>
      </c>
      <c r="B82" s="60" t="s">
        <v>17</v>
      </c>
      <c r="C82" s="48"/>
      <c r="D82" s="47">
        <v>2172.16</v>
      </c>
      <c r="E82" s="48"/>
      <c r="F82" s="48"/>
      <c r="G82" s="13">
        <v>2014.7</v>
      </c>
      <c r="H82" s="13">
        <v>1.07</v>
      </c>
      <c r="I82" s="32">
        <v>0.06</v>
      </c>
    </row>
    <row r="83" spans="1:9" s="19" customFormat="1" ht="15">
      <c r="A83" s="39" t="s">
        <v>172</v>
      </c>
      <c r="B83" s="56" t="s">
        <v>17</v>
      </c>
      <c r="C83" s="48"/>
      <c r="D83" s="47">
        <v>631.68</v>
      </c>
      <c r="E83" s="48"/>
      <c r="F83" s="48"/>
      <c r="G83" s="13"/>
      <c r="H83" s="13"/>
      <c r="I83" s="32"/>
    </row>
    <row r="84" spans="1:9" s="19" customFormat="1" ht="24.75" customHeight="1">
      <c r="A84" s="39" t="s">
        <v>141</v>
      </c>
      <c r="B84" s="60" t="s">
        <v>17</v>
      </c>
      <c r="C84" s="48"/>
      <c r="D84" s="47">
        <v>3682.91</v>
      </c>
      <c r="E84" s="48"/>
      <c r="F84" s="48"/>
      <c r="G84" s="13">
        <v>2014.7</v>
      </c>
      <c r="H84" s="13">
        <v>1.07</v>
      </c>
      <c r="I84" s="32">
        <v>0.01</v>
      </c>
    </row>
    <row r="85" spans="1:9" s="109" customFormat="1" ht="30.75" customHeight="1">
      <c r="A85" s="39" t="s">
        <v>166</v>
      </c>
      <c r="B85" s="56" t="s">
        <v>54</v>
      </c>
      <c r="C85" s="49"/>
      <c r="D85" s="88">
        <v>3830.42</v>
      </c>
      <c r="E85" s="49"/>
      <c r="F85" s="58"/>
      <c r="G85" s="64"/>
      <c r="H85" s="64"/>
      <c r="I85" s="108"/>
    </row>
    <row r="86" spans="1:9" s="20" customFormat="1" ht="30">
      <c r="A86" s="61" t="s">
        <v>40</v>
      </c>
      <c r="B86" s="52"/>
      <c r="C86" s="42"/>
      <c r="D86" s="42">
        <f>D87+D88+D89+D90+D91+D92+D93+D94+D95</f>
        <v>14865.98</v>
      </c>
      <c r="E86" s="42">
        <f>D86/G86</f>
        <v>7.38</v>
      </c>
      <c r="F86" s="46">
        <f>D86/12/G86</f>
        <v>0.61</v>
      </c>
      <c r="G86" s="13">
        <v>2014.7</v>
      </c>
      <c r="H86" s="13">
        <v>1.07</v>
      </c>
      <c r="I86" s="32">
        <v>1.2</v>
      </c>
    </row>
    <row r="87" spans="1:9" s="19" customFormat="1" ht="15">
      <c r="A87" s="39" t="s">
        <v>37</v>
      </c>
      <c r="B87" s="60" t="s">
        <v>51</v>
      </c>
      <c r="C87" s="48"/>
      <c r="D87" s="47">
        <v>3137.99</v>
      </c>
      <c r="E87" s="48"/>
      <c r="F87" s="48"/>
      <c r="G87" s="13">
        <v>2014.7</v>
      </c>
      <c r="H87" s="13">
        <v>1.07</v>
      </c>
      <c r="I87" s="32">
        <v>0.09</v>
      </c>
    </row>
    <row r="88" spans="1:9" s="19" customFormat="1" ht="25.5">
      <c r="A88" s="39" t="s">
        <v>38</v>
      </c>
      <c r="B88" s="60" t="s">
        <v>44</v>
      </c>
      <c r="C88" s="48"/>
      <c r="D88" s="47">
        <v>2092.02</v>
      </c>
      <c r="E88" s="48"/>
      <c r="F88" s="48"/>
      <c r="G88" s="13">
        <v>2014.7</v>
      </c>
      <c r="H88" s="13">
        <v>1.07</v>
      </c>
      <c r="I88" s="32">
        <v>0.05</v>
      </c>
    </row>
    <row r="89" spans="1:9" s="19" customFormat="1" ht="17.25" customHeight="1">
      <c r="A89" s="39" t="s">
        <v>55</v>
      </c>
      <c r="B89" s="60" t="s">
        <v>54</v>
      </c>
      <c r="C89" s="48"/>
      <c r="D89" s="47">
        <v>2195.49</v>
      </c>
      <c r="E89" s="48"/>
      <c r="F89" s="48"/>
      <c r="G89" s="13">
        <v>2014.7</v>
      </c>
      <c r="H89" s="13">
        <v>1.07</v>
      </c>
      <c r="I89" s="32">
        <v>0.06</v>
      </c>
    </row>
    <row r="90" spans="1:9" s="19" customFormat="1" ht="25.5">
      <c r="A90" s="39" t="s">
        <v>52</v>
      </c>
      <c r="B90" s="60" t="s">
        <v>53</v>
      </c>
      <c r="C90" s="48"/>
      <c r="D90" s="47">
        <v>0</v>
      </c>
      <c r="E90" s="48"/>
      <c r="F90" s="48"/>
      <c r="G90" s="13">
        <v>2014.7</v>
      </c>
      <c r="H90" s="13">
        <v>1.07</v>
      </c>
      <c r="I90" s="32">
        <v>0.05</v>
      </c>
    </row>
    <row r="91" spans="1:9" s="19" customFormat="1" ht="15">
      <c r="A91" s="39" t="s">
        <v>49</v>
      </c>
      <c r="B91" s="60" t="s">
        <v>9</v>
      </c>
      <c r="C91" s="48"/>
      <c r="D91" s="47">
        <v>7440.48</v>
      </c>
      <c r="E91" s="48"/>
      <c r="F91" s="48"/>
      <c r="G91" s="13"/>
      <c r="H91" s="13"/>
      <c r="I91" s="32"/>
    </row>
    <row r="92" spans="1:9" s="19" customFormat="1" ht="25.5">
      <c r="A92" s="39" t="s">
        <v>121</v>
      </c>
      <c r="B92" s="56" t="s">
        <v>17</v>
      </c>
      <c r="C92" s="48"/>
      <c r="D92" s="47">
        <v>0</v>
      </c>
      <c r="E92" s="48"/>
      <c r="F92" s="48"/>
      <c r="G92" s="13"/>
      <c r="H92" s="13"/>
      <c r="I92" s="32"/>
    </row>
    <row r="93" spans="1:9" s="19" customFormat="1" ht="25.5">
      <c r="A93" s="39" t="s">
        <v>120</v>
      </c>
      <c r="B93" s="56" t="s">
        <v>122</v>
      </c>
      <c r="C93" s="48"/>
      <c r="D93" s="47">
        <v>0</v>
      </c>
      <c r="E93" s="48"/>
      <c r="F93" s="48"/>
      <c r="G93" s="13"/>
      <c r="H93" s="13"/>
      <c r="I93" s="32"/>
    </row>
    <row r="94" spans="1:9" s="19" customFormat="1" ht="15">
      <c r="A94" s="70" t="s">
        <v>123</v>
      </c>
      <c r="B94" s="56" t="s">
        <v>54</v>
      </c>
      <c r="C94" s="48"/>
      <c r="D94" s="47">
        <v>0</v>
      </c>
      <c r="E94" s="48"/>
      <c r="F94" s="48"/>
      <c r="G94" s="13"/>
      <c r="H94" s="13"/>
      <c r="I94" s="32"/>
    </row>
    <row r="95" spans="1:9" s="19" customFormat="1" ht="15">
      <c r="A95" s="39" t="s">
        <v>124</v>
      </c>
      <c r="B95" s="56" t="s">
        <v>17</v>
      </c>
      <c r="C95" s="48"/>
      <c r="D95" s="47">
        <f>E95*G95</f>
        <v>0</v>
      </c>
      <c r="E95" s="48"/>
      <c r="F95" s="48"/>
      <c r="G95" s="13">
        <v>2014.7</v>
      </c>
      <c r="H95" s="13">
        <v>1.07</v>
      </c>
      <c r="I95" s="32">
        <v>0</v>
      </c>
    </row>
    <row r="96" spans="1:9" s="19" customFormat="1" ht="30">
      <c r="A96" s="61" t="s">
        <v>41</v>
      </c>
      <c r="B96" s="60"/>
      <c r="C96" s="48"/>
      <c r="D96" s="42">
        <f>D97+D98+D99</f>
        <v>0</v>
      </c>
      <c r="E96" s="42">
        <f>D96/G96</f>
        <v>0</v>
      </c>
      <c r="F96" s="46">
        <f>D96/12/G96</f>
        <v>0</v>
      </c>
      <c r="G96" s="13">
        <v>2014.7</v>
      </c>
      <c r="H96" s="13">
        <v>1.07</v>
      </c>
      <c r="I96" s="32">
        <v>0.55</v>
      </c>
    </row>
    <row r="97" spans="1:9" s="19" customFormat="1" ht="15">
      <c r="A97" s="39" t="s">
        <v>125</v>
      </c>
      <c r="B97" s="60" t="s">
        <v>17</v>
      </c>
      <c r="C97" s="48"/>
      <c r="D97" s="40">
        <v>0</v>
      </c>
      <c r="E97" s="42"/>
      <c r="F97" s="46"/>
      <c r="G97" s="13"/>
      <c r="H97" s="13"/>
      <c r="I97" s="32"/>
    </row>
    <row r="98" spans="1:9" s="109" customFormat="1" ht="15">
      <c r="A98" s="70" t="s">
        <v>154</v>
      </c>
      <c r="B98" s="56" t="s">
        <v>54</v>
      </c>
      <c r="C98" s="48"/>
      <c r="D98" s="88">
        <v>0</v>
      </c>
      <c r="E98" s="48"/>
      <c r="F98" s="48"/>
      <c r="G98" s="64">
        <v>2014.7</v>
      </c>
      <c r="H98" s="64">
        <v>1.07</v>
      </c>
      <c r="I98" s="108">
        <v>0.09</v>
      </c>
    </row>
    <row r="99" spans="1:9" s="19" customFormat="1" ht="25.5">
      <c r="A99" s="39" t="s">
        <v>126</v>
      </c>
      <c r="B99" s="56" t="s">
        <v>54</v>
      </c>
      <c r="C99" s="48"/>
      <c r="D99" s="47">
        <v>0</v>
      </c>
      <c r="E99" s="48"/>
      <c r="F99" s="48"/>
      <c r="G99" s="13">
        <v>2014.7</v>
      </c>
      <c r="H99" s="13">
        <v>1.07</v>
      </c>
      <c r="I99" s="32">
        <v>0.4</v>
      </c>
    </row>
    <row r="100" spans="1:9" s="19" customFormat="1" ht="15">
      <c r="A100" s="61" t="s">
        <v>42</v>
      </c>
      <c r="B100" s="60"/>
      <c r="C100" s="48"/>
      <c r="D100" s="42">
        <f>D101+D102+D106++D103+D104+D105</f>
        <v>7167.69</v>
      </c>
      <c r="E100" s="42">
        <f>D100/G100</f>
        <v>3.56</v>
      </c>
      <c r="F100" s="46">
        <f>D100/12/G100</f>
        <v>0.3</v>
      </c>
      <c r="G100" s="13">
        <v>2014.7</v>
      </c>
      <c r="H100" s="13">
        <v>1.07</v>
      </c>
      <c r="I100" s="32">
        <v>0.3</v>
      </c>
    </row>
    <row r="101" spans="1:9" s="19" customFormat="1" ht="17.25" customHeight="1">
      <c r="A101" s="39" t="s">
        <v>127</v>
      </c>
      <c r="B101" s="60" t="s">
        <v>9</v>
      </c>
      <c r="C101" s="48"/>
      <c r="D101" s="47">
        <v>0</v>
      </c>
      <c r="E101" s="48"/>
      <c r="F101" s="48"/>
      <c r="G101" s="13">
        <v>2014.7</v>
      </c>
      <c r="H101" s="13">
        <v>1.07</v>
      </c>
      <c r="I101" s="32">
        <v>0.17</v>
      </c>
    </row>
    <row r="102" spans="1:9" s="19" customFormat="1" ht="45.75" customHeight="1">
      <c r="A102" s="39" t="s">
        <v>128</v>
      </c>
      <c r="B102" s="60" t="s">
        <v>17</v>
      </c>
      <c r="C102" s="48"/>
      <c r="D102" s="47">
        <v>6074.29</v>
      </c>
      <c r="E102" s="48"/>
      <c r="F102" s="48"/>
      <c r="G102" s="13">
        <v>2014.7</v>
      </c>
      <c r="H102" s="13">
        <v>1.07</v>
      </c>
      <c r="I102" s="32">
        <v>0.03</v>
      </c>
    </row>
    <row r="103" spans="1:9" s="19" customFormat="1" ht="41.25" customHeight="1">
      <c r="A103" s="39" t="s">
        <v>129</v>
      </c>
      <c r="B103" s="60" t="s">
        <v>17</v>
      </c>
      <c r="C103" s="48"/>
      <c r="D103" s="47">
        <v>1093.4</v>
      </c>
      <c r="E103" s="48"/>
      <c r="F103" s="48"/>
      <c r="G103" s="13">
        <v>2014.7</v>
      </c>
      <c r="H103" s="13">
        <v>1.07</v>
      </c>
      <c r="I103" s="32">
        <v>0</v>
      </c>
    </row>
    <row r="104" spans="1:9" s="19" customFormat="1" ht="25.5">
      <c r="A104" s="39" t="s">
        <v>57</v>
      </c>
      <c r="B104" s="60" t="s">
        <v>12</v>
      </c>
      <c r="C104" s="48"/>
      <c r="D104" s="47">
        <v>0</v>
      </c>
      <c r="E104" s="48"/>
      <c r="F104" s="48"/>
      <c r="G104" s="13">
        <v>2014.7</v>
      </c>
      <c r="H104" s="13">
        <v>1.07</v>
      </c>
      <c r="I104" s="32">
        <v>0</v>
      </c>
    </row>
    <row r="105" spans="1:9" s="19" customFormat="1" ht="15">
      <c r="A105" s="39" t="s">
        <v>130</v>
      </c>
      <c r="B105" s="56" t="s">
        <v>131</v>
      </c>
      <c r="C105" s="48"/>
      <c r="D105" s="47">
        <f>E105*G105</f>
        <v>0</v>
      </c>
      <c r="E105" s="48"/>
      <c r="F105" s="48"/>
      <c r="G105" s="13">
        <v>2014.7</v>
      </c>
      <c r="H105" s="13">
        <v>1.07</v>
      </c>
      <c r="I105" s="32">
        <v>0</v>
      </c>
    </row>
    <row r="106" spans="1:9" s="19" customFormat="1" ht="54.75" customHeight="1">
      <c r="A106" s="39" t="s">
        <v>132</v>
      </c>
      <c r="B106" s="56" t="s">
        <v>69</v>
      </c>
      <c r="C106" s="48"/>
      <c r="D106" s="47">
        <v>0</v>
      </c>
      <c r="E106" s="48"/>
      <c r="F106" s="48"/>
      <c r="G106" s="13">
        <v>2014.7</v>
      </c>
      <c r="H106" s="13">
        <v>1.07</v>
      </c>
      <c r="I106" s="32">
        <v>0.05</v>
      </c>
    </row>
    <row r="107" spans="1:9" s="19" customFormat="1" ht="15">
      <c r="A107" s="61" t="s">
        <v>43</v>
      </c>
      <c r="B107" s="60"/>
      <c r="C107" s="48"/>
      <c r="D107" s="42">
        <f>D108</f>
        <v>0</v>
      </c>
      <c r="E107" s="42">
        <f>D107/G107</f>
        <v>0</v>
      </c>
      <c r="F107" s="46">
        <f>D107/12/G107</f>
        <v>0</v>
      </c>
      <c r="G107" s="13">
        <v>2014.7</v>
      </c>
      <c r="H107" s="13">
        <v>1.07</v>
      </c>
      <c r="I107" s="32">
        <v>0.03</v>
      </c>
    </row>
    <row r="108" spans="1:9" s="19" customFormat="1" ht="15">
      <c r="A108" s="39" t="s">
        <v>39</v>
      </c>
      <c r="B108" s="60" t="s">
        <v>17</v>
      </c>
      <c r="C108" s="48"/>
      <c r="D108" s="47">
        <v>0</v>
      </c>
      <c r="E108" s="48"/>
      <c r="F108" s="48"/>
      <c r="G108" s="13">
        <v>2014.7</v>
      </c>
      <c r="H108" s="13">
        <v>1.07</v>
      </c>
      <c r="I108" s="32">
        <v>0.03</v>
      </c>
    </row>
    <row r="109" spans="1:9" s="13" customFormat="1" ht="15">
      <c r="A109" s="61" t="s">
        <v>46</v>
      </c>
      <c r="B109" s="52"/>
      <c r="C109" s="42"/>
      <c r="D109" s="42">
        <f>D110+D112+D111</f>
        <v>9100</v>
      </c>
      <c r="E109" s="42">
        <f>D109/G109</f>
        <v>4.52</v>
      </c>
      <c r="F109" s="46">
        <f>D109/12/G109</f>
        <v>0.38</v>
      </c>
      <c r="G109" s="13">
        <v>2014.7</v>
      </c>
      <c r="H109" s="13">
        <v>1.07</v>
      </c>
      <c r="I109" s="32">
        <v>0.05</v>
      </c>
    </row>
    <row r="110" spans="1:9" s="19" customFormat="1" ht="42" customHeight="1">
      <c r="A110" s="70" t="s">
        <v>133</v>
      </c>
      <c r="B110" s="56" t="s">
        <v>22</v>
      </c>
      <c r="C110" s="48"/>
      <c r="D110" s="47">
        <v>9100</v>
      </c>
      <c r="E110" s="48"/>
      <c r="F110" s="48"/>
      <c r="G110" s="13">
        <v>2014.7</v>
      </c>
      <c r="H110" s="13">
        <v>1.07</v>
      </c>
      <c r="I110" s="32">
        <v>0.05</v>
      </c>
    </row>
    <row r="111" spans="1:9" s="19" customFormat="1" ht="23.25" customHeight="1">
      <c r="A111" s="70" t="s">
        <v>176</v>
      </c>
      <c r="B111" s="56" t="s">
        <v>54</v>
      </c>
      <c r="C111" s="48"/>
      <c r="D111" s="47">
        <v>0</v>
      </c>
      <c r="E111" s="48"/>
      <c r="F111" s="48"/>
      <c r="G111" s="13"/>
      <c r="H111" s="13"/>
      <c r="I111" s="32"/>
    </row>
    <row r="112" spans="1:9" s="19" customFormat="1" ht="20.25" customHeight="1">
      <c r="A112" s="70" t="s">
        <v>174</v>
      </c>
      <c r="B112" s="56" t="s">
        <v>69</v>
      </c>
      <c r="C112" s="48"/>
      <c r="D112" s="47">
        <v>0</v>
      </c>
      <c r="E112" s="48"/>
      <c r="F112" s="48"/>
      <c r="G112" s="13">
        <v>2014.7</v>
      </c>
      <c r="H112" s="13">
        <v>1.07</v>
      </c>
      <c r="I112" s="32">
        <v>0</v>
      </c>
    </row>
    <row r="113" spans="1:9" s="13" customFormat="1" ht="15">
      <c r="A113" s="61" t="s">
        <v>45</v>
      </c>
      <c r="B113" s="52"/>
      <c r="C113" s="42"/>
      <c r="D113" s="42">
        <f>D114+D115+D116</f>
        <v>0</v>
      </c>
      <c r="E113" s="42">
        <f>D113/G113</f>
        <v>0</v>
      </c>
      <c r="F113" s="46">
        <f>D113/12/G113</f>
        <v>0</v>
      </c>
      <c r="G113" s="13">
        <v>2014.7</v>
      </c>
      <c r="H113" s="13">
        <v>1.07</v>
      </c>
      <c r="I113" s="32">
        <v>0.04</v>
      </c>
    </row>
    <row r="114" spans="1:9" s="19" customFormat="1" ht="15">
      <c r="A114" s="39" t="s">
        <v>72</v>
      </c>
      <c r="B114" s="60" t="s">
        <v>51</v>
      </c>
      <c r="C114" s="48"/>
      <c r="D114" s="47">
        <v>0</v>
      </c>
      <c r="E114" s="48"/>
      <c r="F114" s="48"/>
      <c r="G114" s="13">
        <v>2014.7</v>
      </c>
      <c r="H114" s="13">
        <v>1.07</v>
      </c>
      <c r="I114" s="32">
        <v>0.04</v>
      </c>
    </row>
    <row r="115" spans="1:9" s="19" customFormat="1" ht="15">
      <c r="A115" s="39" t="s">
        <v>65</v>
      </c>
      <c r="B115" s="60" t="s">
        <v>51</v>
      </c>
      <c r="C115" s="48"/>
      <c r="D115" s="47">
        <v>0</v>
      </c>
      <c r="E115" s="48"/>
      <c r="F115" s="48"/>
      <c r="G115" s="13">
        <v>2014.7</v>
      </c>
      <c r="H115" s="13">
        <v>1.07</v>
      </c>
      <c r="I115" s="32">
        <v>0</v>
      </c>
    </row>
    <row r="116" spans="1:9" s="19" customFormat="1" ht="25.5" customHeight="1">
      <c r="A116" s="6" t="s">
        <v>56</v>
      </c>
      <c r="B116" s="21" t="s">
        <v>17</v>
      </c>
      <c r="C116" s="2"/>
      <c r="D116" s="47">
        <f>E116*G116</f>
        <v>0</v>
      </c>
      <c r="E116" s="48"/>
      <c r="F116" s="48"/>
      <c r="G116" s="13">
        <v>2014.7</v>
      </c>
      <c r="H116" s="13">
        <v>1.07</v>
      </c>
      <c r="I116" s="32">
        <v>0</v>
      </c>
    </row>
    <row r="117" spans="1:9" s="13" customFormat="1" ht="234.75">
      <c r="A117" s="99" t="s">
        <v>188</v>
      </c>
      <c r="B117" s="63" t="s">
        <v>12</v>
      </c>
      <c r="C117" s="46"/>
      <c r="D117" s="46">
        <v>0</v>
      </c>
      <c r="E117" s="46">
        <f aca="true" t="shared" si="0" ref="E117:E122">D117/G117</f>
        <v>0</v>
      </c>
      <c r="F117" s="46">
        <f aca="true" t="shared" si="1" ref="F117:F122">E117/12</f>
        <v>0</v>
      </c>
      <c r="G117" s="13">
        <v>2014.7</v>
      </c>
      <c r="H117" s="13">
        <v>1.07</v>
      </c>
      <c r="I117" s="32">
        <v>0.3</v>
      </c>
    </row>
    <row r="118" spans="1:9" s="13" customFormat="1" ht="30">
      <c r="A118" s="110" t="s">
        <v>177</v>
      </c>
      <c r="B118" s="63" t="s">
        <v>178</v>
      </c>
      <c r="C118" s="46"/>
      <c r="D118" s="46">
        <v>63410</v>
      </c>
      <c r="E118" s="46">
        <f t="shared" si="0"/>
        <v>31.47</v>
      </c>
      <c r="F118" s="46">
        <f t="shared" si="1"/>
        <v>2.62</v>
      </c>
      <c r="G118" s="13">
        <v>2014.7</v>
      </c>
      <c r="I118" s="32"/>
    </row>
    <row r="119" spans="1:9" s="13" customFormat="1" ht="18.75">
      <c r="A119" s="104" t="s">
        <v>179</v>
      </c>
      <c r="B119" s="52" t="s">
        <v>9</v>
      </c>
      <c r="C119" s="45"/>
      <c r="D119" s="45">
        <f>2156.66+1564.08</f>
        <v>3720.74</v>
      </c>
      <c r="E119" s="45">
        <f t="shared" si="0"/>
        <v>1.85</v>
      </c>
      <c r="F119" s="45">
        <f t="shared" si="1"/>
        <v>0.15</v>
      </c>
      <c r="G119" s="13">
        <v>2014.7</v>
      </c>
      <c r="I119" s="32"/>
    </row>
    <row r="120" spans="1:9" s="13" customFormat="1" ht="18.75">
      <c r="A120" s="104" t="s">
        <v>180</v>
      </c>
      <c r="B120" s="52" t="s">
        <v>9</v>
      </c>
      <c r="C120" s="45"/>
      <c r="D120" s="45">
        <f>(2156.66+30817.18+4895.46)</f>
        <v>37869.3</v>
      </c>
      <c r="E120" s="45">
        <f t="shared" si="0"/>
        <v>18.8</v>
      </c>
      <c r="F120" s="45">
        <f t="shared" si="1"/>
        <v>1.57</v>
      </c>
      <c r="G120" s="13">
        <v>2014.7</v>
      </c>
      <c r="I120" s="32"/>
    </row>
    <row r="121" spans="1:9" s="13" customFormat="1" ht="18.75">
      <c r="A121" s="104" t="s">
        <v>181</v>
      </c>
      <c r="B121" s="52" t="s">
        <v>9</v>
      </c>
      <c r="C121" s="45"/>
      <c r="D121" s="45">
        <v>37736.01</v>
      </c>
      <c r="E121" s="45">
        <f t="shared" si="0"/>
        <v>18.73</v>
      </c>
      <c r="F121" s="45">
        <f t="shared" si="1"/>
        <v>1.56</v>
      </c>
      <c r="G121" s="13">
        <v>2014.7</v>
      </c>
      <c r="I121" s="32"/>
    </row>
    <row r="122" spans="1:9" s="13" customFormat="1" ht="18.75">
      <c r="A122" s="104" t="s">
        <v>182</v>
      </c>
      <c r="B122" s="52" t="s">
        <v>9</v>
      </c>
      <c r="C122" s="45"/>
      <c r="D122" s="45">
        <v>6037.53</v>
      </c>
      <c r="E122" s="45">
        <f t="shared" si="0"/>
        <v>3</v>
      </c>
      <c r="F122" s="45">
        <f t="shared" si="1"/>
        <v>0.25</v>
      </c>
      <c r="G122" s="13">
        <v>2014.7</v>
      </c>
      <c r="I122" s="32"/>
    </row>
    <row r="123" spans="1:9" s="13" customFormat="1" ht="25.5" customHeight="1" thickBot="1">
      <c r="A123" s="100" t="s">
        <v>67</v>
      </c>
      <c r="B123" s="101" t="s">
        <v>11</v>
      </c>
      <c r="C123" s="102"/>
      <c r="D123" s="103">
        <f>E123*G123</f>
        <v>49803.38</v>
      </c>
      <c r="E123" s="103">
        <f>12*F123</f>
        <v>24.72</v>
      </c>
      <c r="F123" s="111">
        <v>2.06</v>
      </c>
      <c r="G123" s="13">
        <v>2014.7</v>
      </c>
      <c r="I123" s="32"/>
    </row>
    <row r="124" spans="1:9" s="13" customFormat="1" ht="20.25" thickBot="1">
      <c r="A124" s="29" t="s">
        <v>33</v>
      </c>
      <c r="B124" s="75"/>
      <c r="C124" s="76"/>
      <c r="D124" s="98">
        <f>D117+D113+D109+D107+D100+D96+D86+D71+D70+D69+D68+D58+D57+D56+D55+D50+D43+D42+D41+D40+D29+D15+D123+D44+D122+D121+D120+D119+D118</f>
        <v>671358.02</v>
      </c>
      <c r="E124" s="98">
        <f>E117+E113+E109+E107+E100+E96+E86+E71+E70+E69+E68+E58+E57+E56+E55+E50+E43+E42+E41+E40+E29+E15+E123+E44+E122+E121+E120+E119+E118</f>
        <v>333.23</v>
      </c>
      <c r="F124" s="98">
        <f>F117+F113+F109+F107+F100+F96+F86+F71+F70+F69+F68+F58+F57+F56+F55+F50+F43+F42+F41+F40+F29+F15+F123+F44+F122+F121+F120+F119+F118</f>
        <v>27.78</v>
      </c>
      <c r="G124" s="13">
        <v>2014.7</v>
      </c>
      <c r="H124" s="13">
        <v>1.07</v>
      </c>
      <c r="I124" s="32"/>
    </row>
    <row r="125" spans="1:9" s="22" customFormat="1" ht="19.5">
      <c r="A125" s="27"/>
      <c r="B125" s="28"/>
      <c r="C125" s="28"/>
      <c r="D125" s="50"/>
      <c r="E125" s="50"/>
      <c r="F125" s="50"/>
      <c r="I125" s="35"/>
    </row>
    <row r="126" spans="1:9" s="22" customFormat="1" ht="20.25" thickBot="1">
      <c r="A126" s="27"/>
      <c r="B126" s="28"/>
      <c r="C126" s="28"/>
      <c r="D126" s="50"/>
      <c r="E126" s="50"/>
      <c r="F126" s="50"/>
      <c r="I126" s="35"/>
    </row>
    <row r="127" spans="1:8" s="81" customFormat="1" ht="38.25" thickBot="1">
      <c r="A127" s="77" t="s">
        <v>145</v>
      </c>
      <c r="B127" s="78"/>
      <c r="C127" s="79"/>
      <c r="D127" s="80">
        <f>SUM(D128:D128)</f>
        <v>9695.75</v>
      </c>
      <c r="E127" s="80">
        <f>SUM(E128:E128)</f>
        <v>4.81</v>
      </c>
      <c r="F127" s="80">
        <f>SUM(F128:F128)</f>
        <v>0.4</v>
      </c>
      <c r="G127" s="81">
        <v>2014.7</v>
      </c>
      <c r="H127" s="82"/>
    </row>
    <row r="128" spans="1:9" s="95" customFormat="1" ht="15">
      <c r="A128" s="39" t="s">
        <v>187</v>
      </c>
      <c r="B128" s="65"/>
      <c r="C128" s="65"/>
      <c r="D128" s="88">
        <v>9695.75</v>
      </c>
      <c r="E128" s="89">
        <f>D128/G128</f>
        <v>4.81</v>
      </c>
      <c r="F128" s="90">
        <f>E128/12</f>
        <v>0.4</v>
      </c>
      <c r="G128" s="64">
        <v>2014.7</v>
      </c>
      <c r="I128" s="96"/>
    </row>
    <row r="129" spans="1:9" s="22" customFormat="1" ht="20.25" thickBot="1">
      <c r="A129" s="27"/>
      <c r="B129" s="28"/>
      <c r="C129" s="28"/>
      <c r="D129" s="93"/>
      <c r="E129" s="93"/>
      <c r="F129" s="93"/>
      <c r="I129" s="35"/>
    </row>
    <row r="130" spans="1:9" s="22" customFormat="1" ht="20.25" thickBot="1">
      <c r="A130" s="29" t="s">
        <v>183</v>
      </c>
      <c r="B130" s="67"/>
      <c r="C130" s="67"/>
      <c r="D130" s="94">
        <f>D124+D127</f>
        <v>681053.77</v>
      </c>
      <c r="E130" s="94">
        <f>E124+E127</f>
        <v>338.04</v>
      </c>
      <c r="F130" s="94">
        <f>F124+F127</f>
        <v>28.18</v>
      </c>
      <c r="I130" s="35"/>
    </row>
    <row r="131" spans="1:9" s="3" customFormat="1" ht="14.25">
      <c r="A131" s="112"/>
      <c r="I131" s="36"/>
    </row>
    <row r="132" spans="1:9" s="3" customFormat="1" ht="21.75" customHeight="1">
      <c r="A132" s="61" t="s">
        <v>94</v>
      </c>
      <c r="B132" s="52" t="s">
        <v>11</v>
      </c>
      <c r="C132" s="45" t="s">
        <v>142</v>
      </c>
      <c r="D132" s="45">
        <f>E132*G132</f>
        <v>52704.55</v>
      </c>
      <c r="E132" s="45">
        <f>12*F132</f>
        <v>26.16</v>
      </c>
      <c r="F132" s="45">
        <v>2.18</v>
      </c>
      <c r="G132" s="3">
        <v>2014.7</v>
      </c>
      <c r="I132" s="36"/>
    </row>
    <row r="133" spans="1:9" s="3" customFormat="1" ht="14.25">
      <c r="A133" s="112"/>
      <c r="I133" s="36"/>
    </row>
    <row r="134" spans="1:9" s="3" customFormat="1" ht="13.5" thickBot="1">
      <c r="A134" s="113"/>
      <c r="I134" s="36"/>
    </row>
    <row r="135" spans="1:9" s="3" customFormat="1" ht="20.25" thickBot="1">
      <c r="A135" s="29" t="s">
        <v>184</v>
      </c>
      <c r="B135" s="114"/>
      <c r="C135" s="114"/>
      <c r="D135" s="115">
        <f>D130+D132</f>
        <v>733758.32</v>
      </c>
      <c r="E135" s="115">
        <f>E130+E132</f>
        <v>364.2</v>
      </c>
      <c r="F135" s="115">
        <f>F130+F132</f>
        <v>30.36</v>
      </c>
      <c r="I135" s="36"/>
    </row>
    <row r="136" spans="1:9" s="3" customFormat="1" ht="12.75">
      <c r="A136" s="23"/>
      <c r="I136" s="36"/>
    </row>
    <row r="137" spans="1:9" s="3" customFormat="1" ht="12.75">
      <c r="A137" s="23"/>
      <c r="I137" s="36"/>
    </row>
    <row r="138" spans="1:9" s="22" customFormat="1" ht="19.5">
      <c r="A138" s="24"/>
      <c r="B138" s="25"/>
      <c r="C138" s="4"/>
      <c r="D138" s="4"/>
      <c r="E138" s="4"/>
      <c r="F138" s="4"/>
      <c r="I138" s="35"/>
    </row>
    <row r="139" spans="1:9" s="3" customFormat="1" ht="14.25">
      <c r="A139" s="123" t="s">
        <v>29</v>
      </c>
      <c r="B139" s="123"/>
      <c r="C139" s="123"/>
      <c r="D139" s="123"/>
      <c r="I139" s="36"/>
    </row>
    <row r="140" s="3" customFormat="1" ht="12.75">
      <c r="I140" s="36"/>
    </row>
    <row r="141" spans="1:9" s="3" customFormat="1" ht="12.75">
      <c r="A141" s="23" t="s">
        <v>30</v>
      </c>
      <c r="I141" s="36"/>
    </row>
    <row r="142" s="3" customFormat="1" ht="12.75">
      <c r="I142" s="36"/>
    </row>
    <row r="143" s="3" customFormat="1" ht="12.75">
      <c r="I143" s="36"/>
    </row>
    <row r="144" s="3" customFormat="1" ht="12.75">
      <c r="I144" s="36"/>
    </row>
    <row r="145" s="3" customFormat="1" ht="12.75">
      <c r="I145" s="36"/>
    </row>
    <row r="146" s="3" customFormat="1" ht="12.75">
      <c r="I146" s="36"/>
    </row>
    <row r="147" s="3" customFormat="1" ht="12.75">
      <c r="I147" s="36"/>
    </row>
    <row r="148" s="3" customFormat="1" ht="12.75">
      <c r="I148" s="36"/>
    </row>
    <row r="149" s="3" customFormat="1" ht="12.75">
      <c r="I149" s="36"/>
    </row>
    <row r="150" s="3" customFormat="1" ht="12.75">
      <c r="I150" s="36"/>
    </row>
    <row r="151" s="3" customFormat="1" ht="12.75">
      <c r="I151" s="36"/>
    </row>
    <row r="152" s="3" customFormat="1" ht="12.75">
      <c r="I152" s="36"/>
    </row>
    <row r="153" s="3" customFormat="1" ht="12.75">
      <c r="I153" s="36"/>
    </row>
    <row r="154" s="3" customFormat="1" ht="12.75">
      <c r="I154" s="36"/>
    </row>
    <row r="155" s="3" customFormat="1" ht="12.75">
      <c r="I155" s="36"/>
    </row>
    <row r="156" s="3" customFormat="1" ht="12.75">
      <c r="I156" s="36"/>
    </row>
    <row r="157" s="3" customFormat="1" ht="12.75">
      <c r="I157" s="36"/>
    </row>
    <row r="158" s="3" customFormat="1" ht="12.75">
      <c r="I158" s="36"/>
    </row>
    <row r="159" s="3" customFormat="1" ht="12.75">
      <c r="I159" s="36"/>
    </row>
  </sheetData>
  <sheetProtection/>
  <mergeCells count="13">
    <mergeCell ref="A139:D139"/>
    <mergeCell ref="A7:F7"/>
    <mergeCell ref="A8:F8"/>
    <mergeCell ref="A9:F9"/>
    <mergeCell ref="A10:F10"/>
    <mergeCell ref="A11:F11"/>
    <mergeCell ref="A14:F14"/>
    <mergeCell ref="A1:F1"/>
    <mergeCell ref="B2:F2"/>
    <mergeCell ref="B3:F3"/>
    <mergeCell ref="B4:F4"/>
    <mergeCell ref="A5:F5"/>
    <mergeCell ref="A6:F6"/>
  </mergeCells>
  <printOptions horizontalCentered="1"/>
  <pageMargins left="0.1968503937007874" right="0.1968503937007874" top="0.1968503937007874" bottom="0.1968503937007874" header="0.1968503937007874" footer="0.1968503937007874"/>
  <pageSetup fitToHeight="4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157"/>
  <sheetViews>
    <sheetView tabSelected="1" zoomScalePageLayoutView="0" workbookViewId="0" topLeftCell="A109">
      <selection activeCell="A148" sqref="A148"/>
    </sheetView>
  </sheetViews>
  <sheetFormatPr defaultColWidth="9.00390625" defaultRowHeight="12.75"/>
  <cols>
    <col min="1" max="1" width="72.75390625" style="5" customWidth="1"/>
    <col min="2" max="2" width="19.125" style="5" customWidth="1"/>
    <col min="3" max="3" width="13.875" style="5" customWidth="1"/>
    <col min="4" max="4" width="18.25390625" style="5" customWidth="1"/>
    <col min="5" max="5" width="13.875" style="5" customWidth="1"/>
    <col min="6" max="6" width="20.875" style="5" customWidth="1"/>
    <col min="7" max="7" width="15.375" style="5" customWidth="1"/>
    <col min="8" max="8" width="15.375" style="5" hidden="1" customWidth="1"/>
    <col min="9" max="9" width="15.375" style="30" hidden="1" customWidth="1"/>
    <col min="10" max="12" width="15.375" style="5" customWidth="1"/>
    <col min="13" max="16384" width="9.125" style="5" customWidth="1"/>
  </cols>
  <sheetData>
    <row r="1" spans="1:6" ht="16.5" customHeight="1">
      <c r="A1" s="116" t="s">
        <v>0</v>
      </c>
      <c r="B1" s="117"/>
      <c r="C1" s="117"/>
      <c r="D1" s="117"/>
      <c r="E1" s="117"/>
      <c r="F1" s="117"/>
    </row>
    <row r="2" spans="1:6" ht="18.75" customHeight="1">
      <c r="A2" s="38" t="s">
        <v>168</v>
      </c>
      <c r="B2" s="118" t="s">
        <v>1</v>
      </c>
      <c r="C2" s="118"/>
      <c r="D2" s="118"/>
      <c r="E2" s="117"/>
      <c r="F2" s="117"/>
    </row>
    <row r="3" spans="2:6" ht="14.25" customHeight="1">
      <c r="B3" s="118" t="s">
        <v>2</v>
      </c>
      <c r="C3" s="118"/>
      <c r="D3" s="118"/>
      <c r="E3" s="117"/>
      <c r="F3" s="117"/>
    </row>
    <row r="4" spans="2:6" ht="14.25" customHeight="1">
      <c r="B4" s="118" t="s">
        <v>34</v>
      </c>
      <c r="C4" s="118"/>
      <c r="D4" s="118"/>
      <c r="E4" s="117"/>
      <c r="F4" s="117"/>
    </row>
    <row r="5" spans="1:6" s="37" customFormat="1" ht="39.75" customHeight="1">
      <c r="A5" s="119"/>
      <c r="B5" s="120"/>
      <c r="C5" s="120"/>
      <c r="D5" s="120"/>
      <c r="E5" s="120"/>
      <c r="F5" s="120"/>
    </row>
    <row r="6" spans="1:6" s="37" customFormat="1" ht="33" customHeight="1">
      <c r="A6" s="121"/>
      <c r="B6" s="122"/>
      <c r="C6" s="122"/>
      <c r="D6" s="122"/>
      <c r="E6" s="122"/>
      <c r="F6" s="122"/>
    </row>
    <row r="7" spans="1:6" s="37" customFormat="1" ht="33" customHeight="1">
      <c r="A7" s="124" t="s">
        <v>169</v>
      </c>
      <c r="B7" s="124"/>
      <c r="C7" s="124"/>
      <c r="D7" s="124"/>
      <c r="E7" s="124"/>
      <c r="F7" s="124"/>
    </row>
    <row r="8" spans="1:9" s="7" customFormat="1" ht="22.5" customHeight="1">
      <c r="A8" s="125" t="s">
        <v>3</v>
      </c>
      <c r="B8" s="125"/>
      <c r="C8" s="125"/>
      <c r="D8" s="125"/>
      <c r="E8" s="126"/>
      <c r="F8" s="126"/>
      <c r="I8" s="31"/>
    </row>
    <row r="9" spans="1:6" s="8" customFormat="1" ht="18.75" customHeight="1">
      <c r="A9" s="125" t="s">
        <v>73</v>
      </c>
      <c r="B9" s="125"/>
      <c r="C9" s="125"/>
      <c r="D9" s="125"/>
      <c r="E9" s="126"/>
      <c r="F9" s="126"/>
    </row>
    <row r="10" spans="1:6" s="9" customFormat="1" ht="17.25" customHeight="1">
      <c r="A10" s="127" t="s">
        <v>31</v>
      </c>
      <c r="B10" s="127"/>
      <c r="C10" s="127"/>
      <c r="D10" s="127"/>
      <c r="E10" s="128"/>
      <c r="F10" s="128"/>
    </row>
    <row r="11" spans="1:6" s="8" customFormat="1" ht="30" customHeight="1" thickBot="1">
      <c r="A11" s="129" t="s">
        <v>58</v>
      </c>
      <c r="B11" s="129"/>
      <c r="C11" s="129"/>
      <c r="D11" s="129"/>
      <c r="E11" s="130"/>
      <c r="F11" s="130"/>
    </row>
    <row r="12" spans="1:9" s="13" customFormat="1" ht="139.5" customHeight="1" thickBot="1">
      <c r="A12" s="10" t="s">
        <v>4</v>
      </c>
      <c r="B12" s="11" t="s">
        <v>5</v>
      </c>
      <c r="C12" s="12" t="s">
        <v>75</v>
      </c>
      <c r="D12" s="12" t="s">
        <v>35</v>
      </c>
      <c r="E12" s="12" t="s">
        <v>6</v>
      </c>
      <c r="F12" s="1" t="s">
        <v>7</v>
      </c>
      <c r="I12" s="32"/>
    </row>
    <row r="13" spans="1:9" s="19" customFormat="1" ht="12.75">
      <c r="A13" s="14">
        <v>1</v>
      </c>
      <c r="B13" s="15">
        <v>2</v>
      </c>
      <c r="C13" s="15">
        <v>3</v>
      </c>
      <c r="D13" s="16"/>
      <c r="E13" s="17">
        <v>3</v>
      </c>
      <c r="F13" s="18">
        <v>4</v>
      </c>
      <c r="I13" s="33"/>
    </row>
    <row r="14" spans="1:9" s="19" customFormat="1" ht="49.5" customHeight="1">
      <c r="A14" s="131" t="s">
        <v>8</v>
      </c>
      <c r="B14" s="132"/>
      <c r="C14" s="132"/>
      <c r="D14" s="132"/>
      <c r="E14" s="133"/>
      <c r="F14" s="134"/>
      <c r="I14" s="33"/>
    </row>
    <row r="15" spans="1:9" s="13" customFormat="1" ht="24" customHeight="1">
      <c r="A15" s="51" t="s">
        <v>76</v>
      </c>
      <c r="B15" s="52" t="s">
        <v>9</v>
      </c>
      <c r="C15" s="42" t="s">
        <v>135</v>
      </c>
      <c r="D15" s="41">
        <f>E15*G15</f>
        <v>87276.8</v>
      </c>
      <c r="E15" s="42">
        <f>F15*12</f>
        <v>43.32</v>
      </c>
      <c r="F15" s="42">
        <f>F26+F28</f>
        <v>3.61</v>
      </c>
      <c r="G15" s="13">
        <v>2014.7</v>
      </c>
      <c r="H15" s="13">
        <v>1.07</v>
      </c>
      <c r="I15" s="32">
        <v>2.24</v>
      </c>
    </row>
    <row r="16" spans="1:9" s="13" customFormat="1" ht="27" customHeight="1">
      <c r="A16" s="68" t="s">
        <v>62</v>
      </c>
      <c r="B16" s="69" t="s">
        <v>63</v>
      </c>
      <c r="C16" s="42"/>
      <c r="D16" s="41"/>
      <c r="E16" s="42"/>
      <c r="F16" s="42"/>
      <c r="I16" s="32"/>
    </row>
    <row r="17" spans="1:9" s="13" customFormat="1" ht="15">
      <c r="A17" s="68" t="s">
        <v>64</v>
      </c>
      <c r="B17" s="69" t="s">
        <v>63</v>
      </c>
      <c r="C17" s="42"/>
      <c r="D17" s="41"/>
      <c r="E17" s="42"/>
      <c r="F17" s="42"/>
      <c r="I17" s="32"/>
    </row>
    <row r="18" spans="1:9" s="13" customFormat="1" ht="117.75" customHeight="1">
      <c r="A18" s="68" t="s">
        <v>77</v>
      </c>
      <c r="B18" s="69" t="s">
        <v>22</v>
      </c>
      <c r="C18" s="42"/>
      <c r="D18" s="41"/>
      <c r="E18" s="42"/>
      <c r="F18" s="42"/>
      <c r="I18" s="32"/>
    </row>
    <row r="19" spans="1:9" s="13" customFormat="1" ht="20.25" customHeight="1">
      <c r="A19" s="68" t="s">
        <v>78</v>
      </c>
      <c r="B19" s="69" t="s">
        <v>63</v>
      </c>
      <c r="C19" s="42"/>
      <c r="D19" s="41"/>
      <c r="E19" s="42"/>
      <c r="F19" s="42"/>
      <c r="I19" s="32"/>
    </row>
    <row r="20" spans="1:9" s="13" customFormat="1" ht="15">
      <c r="A20" s="68" t="s">
        <v>79</v>
      </c>
      <c r="B20" s="69" t="s">
        <v>63</v>
      </c>
      <c r="C20" s="42"/>
      <c r="D20" s="41"/>
      <c r="E20" s="42"/>
      <c r="F20" s="42"/>
      <c r="I20" s="32"/>
    </row>
    <row r="21" spans="1:9" s="26" customFormat="1" ht="29.25" customHeight="1">
      <c r="A21" s="68" t="s">
        <v>80</v>
      </c>
      <c r="B21" s="69" t="s">
        <v>12</v>
      </c>
      <c r="C21" s="44"/>
      <c r="D21" s="43"/>
      <c r="E21" s="44"/>
      <c r="F21" s="44"/>
      <c r="I21" s="34"/>
    </row>
    <row r="22" spans="1:9" s="26" customFormat="1" ht="15">
      <c r="A22" s="68" t="s">
        <v>81</v>
      </c>
      <c r="B22" s="69" t="s">
        <v>14</v>
      </c>
      <c r="C22" s="44"/>
      <c r="D22" s="43"/>
      <c r="E22" s="44"/>
      <c r="F22" s="44"/>
      <c r="I22" s="34"/>
    </row>
    <row r="23" spans="1:9" s="26" customFormat="1" ht="15">
      <c r="A23" s="68" t="s">
        <v>170</v>
      </c>
      <c r="B23" s="69" t="s">
        <v>63</v>
      </c>
      <c r="C23" s="44"/>
      <c r="D23" s="43"/>
      <c r="E23" s="44"/>
      <c r="F23" s="44"/>
      <c r="I23" s="34"/>
    </row>
    <row r="24" spans="1:9" s="26" customFormat="1" ht="15">
      <c r="A24" s="68" t="s">
        <v>171</v>
      </c>
      <c r="B24" s="69" t="s">
        <v>63</v>
      </c>
      <c r="C24" s="44"/>
      <c r="D24" s="43"/>
      <c r="E24" s="44"/>
      <c r="F24" s="44"/>
      <c r="I24" s="34"/>
    </row>
    <row r="25" spans="1:9" s="26" customFormat="1" ht="15">
      <c r="A25" s="68" t="s">
        <v>82</v>
      </c>
      <c r="B25" s="69" t="s">
        <v>17</v>
      </c>
      <c r="C25" s="44"/>
      <c r="D25" s="43"/>
      <c r="E25" s="44"/>
      <c r="F25" s="44"/>
      <c r="I25" s="34"/>
    </row>
    <row r="26" spans="1:9" s="26" customFormat="1" ht="15">
      <c r="A26" s="53" t="s">
        <v>33</v>
      </c>
      <c r="B26" s="54"/>
      <c r="C26" s="44"/>
      <c r="D26" s="43"/>
      <c r="E26" s="44"/>
      <c r="F26" s="42">
        <v>3.61</v>
      </c>
      <c r="G26" s="26">
        <v>2014.7</v>
      </c>
      <c r="I26" s="34"/>
    </row>
    <row r="27" spans="1:9" s="26" customFormat="1" ht="15">
      <c r="A27" s="55" t="s">
        <v>70</v>
      </c>
      <c r="B27" s="54" t="s">
        <v>63</v>
      </c>
      <c r="C27" s="44"/>
      <c r="D27" s="43"/>
      <c r="E27" s="44"/>
      <c r="F27" s="44">
        <v>0</v>
      </c>
      <c r="G27" s="26">
        <v>2014.7</v>
      </c>
      <c r="I27" s="34"/>
    </row>
    <row r="28" spans="1:9" s="26" customFormat="1" ht="15">
      <c r="A28" s="53" t="s">
        <v>33</v>
      </c>
      <c r="B28" s="54"/>
      <c r="C28" s="44"/>
      <c r="D28" s="43"/>
      <c r="E28" s="44"/>
      <c r="F28" s="42">
        <f>F27</f>
        <v>0</v>
      </c>
      <c r="I28" s="34"/>
    </row>
    <row r="29" spans="1:9" s="13" customFormat="1" ht="30">
      <c r="A29" s="51" t="s">
        <v>10</v>
      </c>
      <c r="B29" s="59" t="s">
        <v>11</v>
      </c>
      <c r="C29" s="42" t="s">
        <v>134</v>
      </c>
      <c r="D29" s="41">
        <f>E29*G29</f>
        <v>46660.45</v>
      </c>
      <c r="E29" s="42">
        <f>F29*12</f>
        <v>23.16</v>
      </c>
      <c r="F29" s="42">
        <v>1.93</v>
      </c>
      <c r="G29" s="13">
        <v>2014.7</v>
      </c>
      <c r="H29" s="13">
        <v>1.07</v>
      </c>
      <c r="I29" s="32">
        <v>1.29</v>
      </c>
    </row>
    <row r="30" spans="1:9" s="13" customFormat="1" ht="15">
      <c r="A30" s="68" t="s">
        <v>83</v>
      </c>
      <c r="B30" s="69" t="s">
        <v>11</v>
      </c>
      <c r="C30" s="42"/>
      <c r="D30" s="41"/>
      <c r="E30" s="42"/>
      <c r="F30" s="42"/>
      <c r="I30" s="32"/>
    </row>
    <row r="31" spans="1:9" s="13" customFormat="1" ht="15">
      <c r="A31" s="68" t="s">
        <v>84</v>
      </c>
      <c r="B31" s="69" t="s">
        <v>85</v>
      </c>
      <c r="C31" s="42"/>
      <c r="D31" s="41"/>
      <c r="E31" s="42"/>
      <c r="F31" s="42"/>
      <c r="I31" s="32"/>
    </row>
    <row r="32" spans="1:9" s="13" customFormat="1" ht="15">
      <c r="A32" s="68" t="s">
        <v>86</v>
      </c>
      <c r="B32" s="69" t="s">
        <v>87</v>
      </c>
      <c r="C32" s="42"/>
      <c r="D32" s="41"/>
      <c r="E32" s="42"/>
      <c r="F32" s="42"/>
      <c r="I32" s="32"/>
    </row>
    <row r="33" spans="1:9" s="13" customFormat="1" ht="15">
      <c r="A33" s="68" t="s">
        <v>59</v>
      </c>
      <c r="B33" s="69" t="s">
        <v>11</v>
      </c>
      <c r="C33" s="42"/>
      <c r="D33" s="41"/>
      <c r="E33" s="42"/>
      <c r="F33" s="42"/>
      <c r="I33" s="32"/>
    </row>
    <row r="34" spans="1:9" s="13" customFormat="1" ht="25.5">
      <c r="A34" s="68" t="s">
        <v>60</v>
      </c>
      <c r="B34" s="69" t="s">
        <v>12</v>
      </c>
      <c r="C34" s="42"/>
      <c r="D34" s="41"/>
      <c r="E34" s="42"/>
      <c r="F34" s="42"/>
      <c r="I34" s="32"/>
    </row>
    <row r="35" spans="1:9" s="13" customFormat="1" ht="15">
      <c r="A35" s="68" t="s">
        <v>88</v>
      </c>
      <c r="B35" s="69" t="s">
        <v>11</v>
      </c>
      <c r="C35" s="42"/>
      <c r="D35" s="41"/>
      <c r="E35" s="42"/>
      <c r="F35" s="42"/>
      <c r="I35" s="32"/>
    </row>
    <row r="36" spans="1:9" s="13" customFormat="1" ht="15">
      <c r="A36" s="68" t="s">
        <v>89</v>
      </c>
      <c r="B36" s="69" t="s">
        <v>11</v>
      </c>
      <c r="C36" s="42"/>
      <c r="D36" s="41"/>
      <c r="E36" s="42"/>
      <c r="F36" s="42"/>
      <c r="I36" s="32"/>
    </row>
    <row r="37" spans="1:9" s="13" customFormat="1" ht="25.5">
      <c r="A37" s="68" t="s">
        <v>90</v>
      </c>
      <c r="B37" s="69" t="s">
        <v>61</v>
      </c>
      <c r="C37" s="42"/>
      <c r="D37" s="41"/>
      <c r="E37" s="42"/>
      <c r="F37" s="42"/>
      <c r="I37" s="32"/>
    </row>
    <row r="38" spans="1:9" s="26" customFormat="1" ht="25.5">
      <c r="A38" s="68" t="s">
        <v>91</v>
      </c>
      <c r="B38" s="69" t="s">
        <v>12</v>
      </c>
      <c r="C38" s="42"/>
      <c r="D38" s="41"/>
      <c r="E38" s="42"/>
      <c r="F38" s="42"/>
      <c r="I38" s="34"/>
    </row>
    <row r="39" spans="1:9" s="13" customFormat="1" ht="25.5">
      <c r="A39" s="68" t="s">
        <v>92</v>
      </c>
      <c r="B39" s="69" t="s">
        <v>11</v>
      </c>
      <c r="C39" s="42"/>
      <c r="D39" s="41"/>
      <c r="E39" s="42"/>
      <c r="F39" s="42"/>
      <c r="I39" s="32"/>
    </row>
    <row r="40" spans="1:9" s="20" customFormat="1" ht="18" customHeight="1">
      <c r="A40" s="61" t="s">
        <v>13</v>
      </c>
      <c r="B40" s="52" t="s">
        <v>14</v>
      </c>
      <c r="C40" s="42" t="s">
        <v>135</v>
      </c>
      <c r="D40" s="41">
        <f>E40*G40</f>
        <v>21758.76</v>
      </c>
      <c r="E40" s="42">
        <f>F40*12</f>
        <v>10.8</v>
      </c>
      <c r="F40" s="42">
        <v>0.9</v>
      </c>
      <c r="G40" s="13">
        <v>2014.7</v>
      </c>
      <c r="H40" s="13">
        <v>1.07</v>
      </c>
      <c r="I40" s="32">
        <v>0.6</v>
      </c>
    </row>
    <row r="41" spans="1:9" s="13" customFormat="1" ht="17.25" customHeight="1">
      <c r="A41" s="61" t="s">
        <v>15</v>
      </c>
      <c r="B41" s="52" t="s">
        <v>16</v>
      </c>
      <c r="C41" s="42" t="s">
        <v>135</v>
      </c>
      <c r="D41" s="41">
        <f>E41*G41</f>
        <v>70836.85</v>
      </c>
      <c r="E41" s="42">
        <f>F41*12</f>
        <v>35.16</v>
      </c>
      <c r="F41" s="42">
        <v>2.93</v>
      </c>
      <c r="G41" s="13">
        <v>2014.7</v>
      </c>
      <c r="H41" s="13">
        <v>1.07</v>
      </c>
      <c r="I41" s="32">
        <v>1.94</v>
      </c>
    </row>
    <row r="42" spans="1:9" s="13" customFormat="1" ht="18" customHeight="1">
      <c r="A42" s="61" t="s">
        <v>93</v>
      </c>
      <c r="B42" s="52" t="s">
        <v>11</v>
      </c>
      <c r="C42" s="42" t="s">
        <v>136</v>
      </c>
      <c r="D42" s="41">
        <f>E42*G42</f>
        <v>45693.4</v>
      </c>
      <c r="E42" s="42">
        <f>F42*12</f>
        <v>22.68</v>
      </c>
      <c r="F42" s="42">
        <v>1.89</v>
      </c>
      <c r="G42" s="13">
        <v>2014.7</v>
      </c>
      <c r="H42" s="13">
        <v>1.07</v>
      </c>
      <c r="I42" s="32">
        <v>1.25</v>
      </c>
    </row>
    <row r="43" spans="1:9" s="13" customFormat="1" ht="45">
      <c r="A43" s="61" t="s">
        <v>68</v>
      </c>
      <c r="B43" s="52" t="s">
        <v>17</v>
      </c>
      <c r="C43" s="42" t="s">
        <v>136</v>
      </c>
      <c r="D43" s="41">
        <f>3407.5*1.105*1.1*1.086</f>
        <v>4498.01</v>
      </c>
      <c r="E43" s="42">
        <f>D43/G43</f>
        <v>2.23</v>
      </c>
      <c r="F43" s="45">
        <f>D43/12/G43</f>
        <v>0.19</v>
      </c>
      <c r="G43" s="13">
        <v>2014.7</v>
      </c>
      <c r="I43" s="32"/>
    </row>
    <row r="44" spans="1:9" s="13" customFormat="1" ht="21" customHeight="1">
      <c r="A44" s="61" t="s">
        <v>94</v>
      </c>
      <c r="B44" s="52" t="s">
        <v>11</v>
      </c>
      <c r="C44" s="42" t="s">
        <v>142</v>
      </c>
      <c r="D44" s="41">
        <v>0</v>
      </c>
      <c r="E44" s="42">
        <v>0</v>
      </c>
      <c r="F44" s="45">
        <v>0</v>
      </c>
      <c r="G44" s="13">
        <v>2014.7</v>
      </c>
      <c r="I44" s="32"/>
    </row>
    <row r="45" spans="1:9" s="13" customFormat="1" ht="15">
      <c r="A45" s="68" t="s">
        <v>95</v>
      </c>
      <c r="B45" s="69" t="s">
        <v>22</v>
      </c>
      <c r="C45" s="42"/>
      <c r="D45" s="41"/>
      <c r="E45" s="42"/>
      <c r="F45" s="45"/>
      <c r="I45" s="32"/>
    </row>
    <row r="46" spans="1:9" s="13" customFormat="1" ht="15">
      <c r="A46" s="68" t="s">
        <v>96</v>
      </c>
      <c r="B46" s="69" t="s">
        <v>17</v>
      </c>
      <c r="C46" s="42"/>
      <c r="D46" s="41"/>
      <c r="E46" s="42"/>
      <c r="F46" s="45"/>
      <c r="I46" s="32"/>
    </row>
    <row r="47" spans="1:9" s="13" customFormat="1" ht="15">
      <c r="A47" s="68" t="s">
        <v>97</v>
      </c>
      <c r="B47" s="69" t="s">
        <v>98</v>
      </c>
      <c r="C47" s="42"/>
      <c r="D47" s="41"/>
      <c r="E47" s="42"/>
      <c r="F47" s="45"/>
      <c r="I47" s="32"/>
    </row>
    <row r="48" spans="1:9" s="13" customFormat="1" ht="15">
      <c r="A48" s="68" t="s">
        <v>99</v>
      </c>
      <c r="B48" s="69" t="s">
        <v>100</v>
      </c>
      <c r="C48" s="42"/>
      <c r="D48" s="41"/>
      <c r="E48" s="42"/>
      <c r="F48" s="45"/>
      <c r="I48" s="32"/>
    </row>
    <row r="49" spans="1:9" s="13" customFormat="1" ht="15">
      <c r="A49" s="68" t="s">
        <v>101</v>
      </c>
      <c r="B49" s="69" t="s">
        <v>98</v>
      </c>
      <c r="C49" s="42"/>
      <c r="D49" s="41"/>
      <c r="E49" s="42"/>
      <c r="F49" s="45"/>
      <c r="I49" s="32"/>
    </row>
    <row r="50" spans="1:9" s="13" customFormat="1" ht="28.5">
      <c r="A50" s="61" t="s">
        <v>102</v>
      </c>
      <c r="B50" s="62" t="s">
        <v>32</v>
      </c>
      <c r="C50" s="42" t="s">
        <v>137</v>
      </c>
      <c r="D50" s="41">
        <f>(103716.76*1.086)+1000</f>
        <v>113636.4</v>
      </c>
      <c r="E50" s="42">
        <f>D50/G50</f>
        <v>56.4</v>
      </c>
      <c r="F50" s="45">
        <f>E50/12</f>
        <v>4.7</v>
      </c>
      <c r="G50" s="13">
        <v>2014.7</v>
      </c>
      <c r="H50" s="13">
        <v>1.07</v>
      </c>
      <c r="I50" s="32">
        <v>3.09</v>
      </c>
    </row>
    <row r="51" spans="1:9" s="13" customFormat="1" ht="28.5" customHeight="1">
      <c r="A51" s="70" t="s">
        <v>103</v>
      </c>
      <c r="B51" s="71" t="s">
        <v>32</v>
      </c>
      <c r="C51" s="42"/>
      <c r="D51" s="41"/>
      <c r="E51" s="42"/>
      <c r="F51" s="46"/>
      <c r="I51" s="32"/>
    </row>
    <row r="52" spans="1:9" s="13" customFormat="1" ht="21.75" customHeight="1">
      <c r="A52" s="70" t="s">
        <v>104</v>
      </c>
      <c r="B52" s="71" t="s">
        <v>105</v>
      </c>
      <c r="C52" s="42"/>
      <c r="D52" s="41"/>
      <c r="E52" s="42"/>
      <c r="F52" s="46"/>
      <c r="I52" s="32"/>
    </row>
    <row r="53" spans="1:9" s="13" customFormat="1" ht="23.25" customHeight="1">
      <c r="A53" s="70" t="s">
        <v>106</v>
      </c>
      <c r="B53" s="71" t="s">
        <v>63</v>
      </c>
      <c r="C53" s="42"/>
      <c r="D53" s="41"/>
      <c r="E53" s="42"/>
      <c r="F53" s="46"/>
      <c r="I53" s="32"/>
    </row>
    <row r="54" spans="1:9" s="13" customFormat="1" ht="25.5">
      <c r="A54" s="70" t="s">
        <v>107</v>
      </c>
      <c r="B54" s="71" t="s">
        <v>17</v>
      </c>
      <c r="C54" s="42"/>
      <c r="D54" s="41"/>
      <c r="E54" s="42"/>
      <c r="F54" s="46"/>
      <c r="I54" s="32"/>
    </row>
    <row r="55" spans="1:9" s="13" customFormat="1" ht="29.25" customHeight="1">
      <c r="A55" s="70" t="s">
        <v>173</v>
      </c>
      <c r="B55" s="72" t="s">
        <v>17</v>
      </c>
      <c r="C55" s="44"/>
      <c r="D55" s="43"/>
      <c r="E55" s="44"/>
      <c r="F55" s="105"/>
      <c r="G55" s="13">
        <v>2014.7</v>
      </c>
      <c r="I55" s="32"/>
    </row>
    <row r="56" spans="1:9" s="19" customFormat="1" ht="30">
      <c r="A56" s="61" t="s">
        <v>108</v>
      </c>
      <c r="B56" s="52" t="s">
        <v>9</v>
      </c>
      <c r="C56" s="45" t="s">
        <v>138</v>
      </c>
      <c r="D56" s="41">
        <v>2439.99</v>
      </c>
      <c r="E56" s="42">
        <f>D56/G56</f>
        <v>1.21</v>
      </c>
      <c r="F56" s="46">
        <f>D56/12/G56</f>
        <v>0.1</v>
      </c>
      <c r="G56" s="13">
        <v>2014.7</v>
      </c>
      <c r="H56" s="13">
        <v>1.07</v>
      </c>
      <c r="I56" s="32">
        <v>0.06</v>
      </c>
    </row>
    <row r="57" spans="1:9" s="19" customFormat="1" ht="34.5" customHeight="1">
      <c r="A57" s="61" t="s">
        <v>109</v>
      </c>
      <c r="B57" s="52" t="s">
        <v>9</v>
      </c>
      <c r="C57" s="45" t="s">
        <v>138</v>
      </c>
      <c r="D57" s="41">
        <v>15405.72</v>
      </c>
      <c r="E57" s="42">
        <f>D57/G57</f>
        <v>7.65</v>
      </c>
      <c r="F57" s="45">
        <f>D57/12/G57</f>
        <v>0.64</v>
      </c>
      <c r="G57" s="13">
        <v>2014.7</v>
      </c>
      <c r="H57" s="13">
        <v>1.07</v>
      </c>
      <c r="I57" s="32">
        <v>0.43</v>
      </c>
    </row>
    <row r="58" spans="1:9" s="19" customFormat="1" ht="30">
      <c r="A58" s="61" t="s">
        <v>23</v>
      </c>
      <c r="B58" s="52"/>
      <c r="C58" s="45" t="s">
        <v>143</v>
      </c>
      <c r="D58" s="41">
        <f>E58*G58</f>
        <v>5318.81</v>
      </c>
      <c r="E58" s="42">
        <f>F58*12</f>
        <v>2.64</v>
      </c>
      <c r="F58" s="45">
        <v>0.22</v>
      </c>
      <c r="G58" s="13">
        <v>2014.7</v>
      </c>
      <c r="H58" s="13">
        <v>1.07</v>
      </c>
      <c r="I58" s="32">
        <v>0.14</v>
      </c>
    </row>
    <row r="59" spans="1:9" s="19" customFormat="1" ht="25.5">
      <c r="A59" s="70" t="s">
        <v>110</v>
      </c>
      <c r="B59" s="72" t="s">
        <v>69</v>
      </c>
      <c r="C59" s="45"/>
      <c r="D59" s="41"/>
      <c r="E59" s="42"/>
      <c r="F59" s="45"/>
      <c r="G59" s="13"/>
      <c r="H59" s="13"/>
      <c r="I59" s="32"/>
    </row>
    <row r="60" spans="1:9" s="19" customFormat="1" ht="26.25" customHeight="1">
      <c r="A60" s="70" t="s">
        <v>111</v>
      </c>
      <c r="B60" s="72" t="s">
        <v>69</v>
      </c>
      <c r="C60" s="45"/>
      <c r="D60" s="41"/>
      <c r="E60" s="42"/>
      <c r="F60" s="45"/>
      <c r="G60" s="13"/>
      <c r="H60" s="13"/>
      <c r="I60" s="32"/>
    </row>
    <row r="61" spans="1:9" s="19" customFormat="1" ht="15">
      <c r="A61" s="70" t="s">
        <v>112</v>
      </c>
      <c r="B61" s="72" t="s">
        <v>63</v>
      </c>
      <c r="C61" s="45"/>
      <c r="D61" s="41"/>
      <c r="E61" s="42"/>
      <c r="F61" s="45"/>
      <c r="G61" s="13"/>
      <c r="H61" s="13"/>
      <c r="I61" s="32"/>
    </row>
    <row r="62" spans="1:9" s="19" customFormat="1" ht="15">
      <c r="A62" s="70" t="s">
        <v>113</v>
      </c>
      <c r="B62" s="72" t="s">
        <v>69</v>
      </c>
      <c r="C62" s="45"/>
      <c r="D62" s="41"/>
      <c r="E62" s="42"/>
      <c r="F62" s="45"/>
      <c r="G62" s="13"/>
      <c r="H62" s="13"/>
      <c r="I62" s="32"/>
    </row>
    <row r="63" spans="1:9" s="19" customFormat="1" ht="25.5">
      <c r="A63" s="70" t="s">
        <v>114</v>
      </c>
      <c r="B63" s="72" t="s">
        <v>69</v>
      </c>
      <c r="C63" s="45"/>
      <c r="D63" s="41"/>
      <c r="E63" s="42"/>
      <c r="F63" s="45"/>
      <c r="G63" s="13"/>
      <c r="H63" s="13"/>
      <c r="I63" s="32"/>
    </row>
    <row r="64" spans="1:9" s="19" customFormat="1" ht="15">
      <c r="A64" s="70" t="s">
        <v>115</v>
      </c>
      <c r="B64" s="72" t="s">
        <v>69</v>
      </c>
      <c r="C64" s="45"/>
      <c r="D64" s="41"/>
      <c r="E64" s="42"/>
      <c r="F64" s="45"/>
      <c r="G64" s="13"/>
      <c r="H64" s="13"/>
      <c r="I64" s="32"/>
    </row>
    <row r="65" spans="1:9" s="19" customFormat="1" ht="25.5">
      <c r="A65" s="70" t="s">
        <v>116</v>
      </c>
      <c r="B65" s="72" t="s">
        <v>69</v>
      </c>
      <c r="C65" s="45"/>
      <c r="D65" s="41"/>
      <c r="E65" s="42"/>
      <c r="F65" s="45"/>
      <c r="G65" s="13"/>
      <c r="H65" s="13"/>
      <c r="I65" s="32"/>
    </row>
    <row r="66" spans="1:9" s="19" customFormat="1" ht="18.75" customHeight="1">
      <c r="A66" s="70" t="s">
        <v>117</v>
      </c>
      <c r="B66" s="72" t="s">
        <v>69</v>
      </c>
      <c r="C66" s="45"/>
      <c r="D66" s="41"/>
      <c r="E66" s="42"/>
      <c r="F66" s="45"/>
      <c r="G66" s="13"/>
      <c r="H66" s="13"/>
      <c r="I66" s="32"/>
    </row>
    <row r="67" spans="1:9" s="19" customFormat="1" ht="17.25" customHeight="1">
      <c r="A67" s="70" t="s">
        <v>118</v>
      </c>
      <c r="B67" s="72" t="s">
        <v>69</v>
      </c>
      <c r="C67" s="45"/>
      <c r="D67" s="41"/>
      <c r="E67" s="42"/>
      <c r="F67" s="45"/>
      <c r="G67" s="13"/>
      <c r="H67" s="13"/>
      <c r="I67" s="32"/>
    </row>
    <row r="68" spans="1:9" s="13" customFormat="1" ht="18.75" customHeight="1">
      <c r="A68" s="61" t="s">
        <v>25</v>
      </c>
      <c r="B68" s="52" t="s">
        <v>26</v>
      </c>
      <c r="C68" s="45" t="s">
        <v>144</v>
      </c>
      <c r="D68" s="41">
        <f>E68*G68</f>
        <v>1934.11</v>
      </c>
      <c r="E68" s="42">
        <f>F68*12</f>
        <v>0.96</v>
      </c>
      <c r="F68" s="45">
        <v>0.08</v>
      </c>
      <c r="G68" s="13">
        <v>2014.7</v>
      </c>
      <c r="H68" s="13">
        <v>1.07</v>
      </c>
      <c r="I68" s="32">
        <v>0.03</v>
      </c>
    </row>
    <row r="69" spans="1:9" s="13" customFormat="1" ht="15.75" customHeight="1">
      <c r="A69" s="61" t="s">
        <v>27</v>
      </c>
      <c r="B69" s="63" t="s">
        <v>28</v>
      </c>
      <c r="C69" s="46" t="s">
        <v>144</v>
      </c>
      <c r="D69" s="41">
        <f>E69*G69</f>
        <v>1208.82</v>
      </c>
      <c r="E69" s="42">
        <f>12*F69</f>
        <v>0.6</v>
      </c>
      <c r="F69" s="42">
        <v>0.05</v>
      </c>
      <c r="G69" s="13">
        <v>2014.7</v>
      </c>
      <c r="H69" s="13">
        <v>1.07</v>
      </c>
      <c r="I69" s="32">
        <v>0.02</v>
      </c>
    </row>
    <row r="70" spans="1:9" s="20" customFormat="1" ht="30">
      <c r="A70" s="61" t="s">
        <v>24</v>
      </c>
      <c r="B70" s="52"/>
      <c r="C70" s="45" t="s">
        <v>139</v>
      </c>
      <c r="D70" s="41">
        <v>3535</v>
      </c>
      <c r="E70" s="42">
        <f>D70/G70</f>
        <v>1.75</v>
      </c>
      <c r="F70" s="42">
        <f>E70/12</f>
        <v>0.15</v>
      </c>
      <c r="G70" s="13">
        <v>2014.7</v>
      </c>
      <c r="H70" s="13">
        <v>1.07</v>
      </c>
      <c r="I70" s="32">
        <v>0.03</v>
      </c>
    </row>
    <row r="71" spans="1:9" s="20" customFormat="1" ht="15">
      <c r="A71" s="61" t="s">
        <v>36</v>
      </c>
      <c r="B71" s="52"/>
      <c r="C71" s="42"/>
      <c r="D71" s="42">
        <f>D72+D73+D74+D75+D76+D77+D78+D79+D80+D81+D82+D84+D85+D83</f>
        <v>21444.27</v>
      </c>
      <c r="E71" s="42">
        <f>D71/G71</f>
        <v>10.64</v>
      </c>
      <c r="F71" s="46">
        <f>D71/12/G71</f>
        <v>0.89</v>
      </c>
      <c r="G71" s="13">
        <v>2014.7</v>
      </c>
      <c r="H71" s="13">
        <v>1.07</v>
      </c>
      <c r="I71" s="32">
        <v>0.8</v>
      </c>
    </row>
    <row r="72" spans="1:9" s="19" customFormat="1" ht="22.5" customHeight="1">
      <c r="A72" s="39" t="s">
        <v>140</v>
      </c>
      <c r="B72" s="60" t="s">
        <v>17</v>
      </c>
      <c r="C72" s="48"/>
      <c r="D72" s="47">
        <v>259.38</v>
      </c>
      <c r="E72" s="48"/>
      <c r="F72" s="48"/>
      <c r="G72" s="13">
        <v>2014.7</v>
      </c>
      <c r="H72" s="13">
        <v>1.07</v>
      </c>
      <c r="I72" s="32">
        <v>0.01</v>
      </c>
    </row>
    <row r="73" spans="1:9" s="19" customFormat="1" ht="15">
      <c r="A73" s="39" t="s">
        <v>18</v>
      </c>
      <c r="B73" s="60" t="s">
        <v>22</v>
      </c>
      <c r="C73" s="48"/>
      <c r="D73" s="47">
        <v>548.89</v>
      </c>
      <c r="E73" s="48"/>
      <c r="F73" s="48"/>
      <c r="G73" s="13">
        <v>2014.7</v>
      </c>
      <c r="H73" s="13">
        <v>1.07</v>
      </c>
      <c r="I73" s="32">
        <v>0.01</v>
      </c>
    </row>
    <row r="74" spans="1:9" s="19" customFormat="1" ht="15">
      <c r="A74" s="39" t="s">
        <v>71</v>
      </c>
      <c r="B74" s="56" t="s">
        <v>17</v>
      </c>
      <c r="C74" s="48"/>
      <c r="D74" s="57">
        <v>978.08</v>
      </c>
      <c r="E74" s="48"/>
      <c r="F74" s="48"/>
      <c r="G74" s="13"/>
      <c r="H74" s="13"/>
      <c r="I74" s="32"/>
    </row>
    <row r="75" spans="1:9" s="19" customFormat="1" ht="15">
      <c r="A75" s="97" t="s">
        <v>185</v>
      </c>
      <c r="B75" s="60" t="s">
        <v>17</v>
      </c>
      <c r="C75" s="48"/>
      <c r="D75" s="48">
        <v>2010.6</v>
      </c>
      <c r="E75" s="48"/>
      <c r="F75" s="48"/>
      <c r="G75" s="13">
        <v>2014.7</v>
      </c>
      <c r="H75" s="13">
        <v>1.07</v>
      </c>
      <c r="I75" s="32">
        <v>0.29</v>
      </c>
    </row>
    <row r="76" spans="1:9" s="109" customFormat="1" ht="15">
      <c r="A76" s="97" t="s">
        <v>186</v>
      </c>
      <c r="B76" s="107" t="s">
        <v>54</v>
      </c>
      <c r="C76" s="65"/>
      <c r="D76" s="88">
        <v>0</v>
      </c>
      <c r="E76" s="48"/>
      <c r="F76" s="48"/>
      <c r="G76" s="64">
        <v>2014.7</v>
      </c>
      <c r="H76" s="64"/>
      <c r="I76" s="108"/>
    </row>
    <row r="77" spans="1:9" s="19" customFormat="1" ht="15">
      <c r="A77" s="97" t="s">
        <v>50</v>
      </c>
      <c r="B77" s="60" t="s">
        <v>17</v>
      </c>
      <c r="C77" s="48"/>
      <c r="D77" s="48">
        <v>1046</v>
      </c>
      <c r="E77" s="48"/>
      <c r="F77" s="48"/>
      <c r="G77" s="13">
        <v>2014.7</v>
      </c>
      <c r="H77" s="13">
        <v>1.07</v>
      </c>
      <c r="I77" s="32">
        <v>0.03</v>
      </c>
    </row>
    <row r="78" spans="1:9" s="19" customFormat="1" ht="15">
      <c r="A78" s="39" t="s">
        <v>19</v>
      </c>
      <c r="B78" s="60" t="s">
        <v>17</v>
      </c>
      <c r="C78" s="48"/>
      <c r="D78" s="47">
        <v>4663.38</v>
      </c>
      <c r="E78" s="48"/>
      <c r="F78" s="48"/>
      <c r="G78" s="13">
        <v>2014.7</v>
      </c>
      <c r="H78" s="13">
        <v>1.07</v>
      </c>
      <c r="I78" s="32">
        <v>0.13</v>
      </c>
    </row>
    <row r="79" spans="1:9" s="19" customFormat="1" ht="15">
      <c r="A79" s="39" t="s">
        <v>20</v>
      </c>
      <c r="B79" s="60" t="s">
        <v>17</v>
      </c>
      <c r="C79" s="48"/>
      <c r="D79" s="47">
        <v>1097.78</v>
      </c>
      <c r="E79" s="48"/>
      <c r="F79" s="48"/>
      <c r="G79" s="13">
        <v>2014.7</v>
      </c>
      <c r="H79" s="13">
        <v>1.07</v>
      </c>
      <c r="I79" s="32">
        <v>0.03</v>
      </c>
    </row>
    <row r="80" spans="1:9" s="19" customFormat="1" ht="15">
      <c r="A80" s="39" t="s">
        <v>47</v>
      </c>
      <c r="B80" s="60" t="s">
        <v>17</v>
      </c>
      <c r="C80" s="48"/>
      <c r="D80" s="47">
        <v>522.99</v>
      </c>
      <c r="E80" s="48"/>
      <c r="F80" s="48"/>
      <c r="G80" s="13">
        <v>2014.7</v>
      </c>
      <c r="H80" s="13">
        <v>1.07</v>
      </c>
      <c r="I80" s="32">
        <v>0.01</v>
      </c>
    </row>
    <row r="81" spans="1:9" s="19" customFormat="1" ht="21.75" customHeight="1">
      <c r="A81" s="39" t="s">
        <v>48</v>
      </c>
      <c r="B81" s="60" t="s">
        <v>22</v>
      </c>
      <c r="C81" s="48"/>
      <c r="D81" s="47">
        <v>0</v>
      </c>
      <c r="E81" s="48"/>
      <c r="F81" s="48"/>
      <c r="G81" s="13">
        <v>2014.7</v>
      </c>
      <c r="H81" s="13">
        <v>1.07</v>
      </c>
      <c r="I81" s="32">
        <v>0.05</v>
      </c>
    </row>
    <row r="82" spans="1:9" s="19" customFormat="1" ht="25.5">
      <c r="A82" s="39" t="s">
        <v>21</v>
      </c>
      <c r="B82" s="60" t="s">
        <v>17</v>
      </c>
      <c r="C82" s="48"/>
      <c r="D82" s="47">
        <v>2172.16</v>
      </c>
      <c r="E82" s="48"/>
      <c r="F82" s="48"/>
      <c r="G82" s="13">
        <v>2014.7</v>
      </c>
      <c r="H82" s="13">
        <v>1.07</v>
      </c>
      <c r="I82" s="32">
        <v>0.06</v>
      </c>
    </row>
    <row r="83" spans="1:9" s="19" customFormat="1" ht="15">
      <c r="A83" s="39" t="s">
        <v>172</v>
      </c>
      <c r="B83" s="56" t="s">
        <v>17</v>
      </c>
      <c r="C83" s="48"/>
      <c r="D83" s="47">
        <v>631.68</v>
      </c>
      <c r="E83" s="48"/>
      <c r="F83" s="48"/>
      <c r="G83" s="13"/>
      <c r="H83" s="13"/>
      <c r="I83" s="32"/>
    </row>
    <row r="84" spans="1:9" s="19" customFormat="1" ht="24.75" customHeight="1">
      <c r="A84" s="39" t="s">
        <v>141</v>
      </c>
      <c r="B84" s="60" t="s">
        <v>17</v>
      </c>
      <c r="C84" s="48"/>
      <c r="D84" s="47">
        <v>3682.91</v>
      </c>
      <c r="E84" s="48"/>
      <c r="F84" s="48"/>
      <c r="G84" s="13">
        <v>2014.7</v>
      </c>
      <c r="H84" s="13">
        <v>1.07</v>
      </c>
      <c r="I84" s="32">
        <v>0.01</v>
      </c>
    </row>
    <row r="85" spans="1:9" s="109" customFormat="1" ht="30.75" customHeight="1">
      <c r="A85" s="39" t="s">
        <v>166</v>
      </c>
      <c r="B85" s="56" t="s">
        <v>54</v>
      </c>
      <c r="C85" s="49"/>
      <c r="D85" s="88">
        <v>3830.42</v>
      </c>
      <c r="E85" s="49"/>
      <c r="F85" s="58"/>
      <c r="G85" s="64"/>
      <c r="H85" s="64"/>
      <c r="I85" s="108"/>
    </row>
    <row r="86" spans="1:9" s="20" customFormat="1" ht="30">
      <c r="A86" s="61" t="s">
        <v>40</v>
      </c>
      <c r="B86" s="52"/>
      <c r="C86" s="42"/>
      <c r="D86" s="42">
        <f>D87+D88+D89+D90+D91+D92+D93+D94+D95</f>
        <v>14865.98</v>
      </c>
      <c r="E86" s="42">
        <f>D86/G86</f>
        <v>7.38</v>
      </c>
      <c r="F86" s="46">
        <f>D86/12/G86</f>
        <v>0.61</v>
      </c>
      <c r="G86" s="13">
        <v>2014.7</v>
      </c>
      <c r="H86" s="13">
        <v>1.07</v>
      </c>
      <c r="I86" s="32">
        <v>1.2</v>
      </c>
    </row>
    <row r="87" spans="1:9" s="19" customFormat="1" ht="15">
      <c r="A87" s="39" t="s">
        <v>37</v>
      </c>
      <c r="B87" s="60" t="s">
        <v>51</v>
      </c>
      <c r="C87" s="48"/>
      <c r="D87" s="47">
        <v>3137.99</v>
      </c>
      <c r="E87" s="48"/>
      <c r="F87" s="48"/>
      <c r="G87" s="13">
        <v>2014.7</v>
      </c>
      <c r="H87" s="13">
        <v>1.07</v>
      </c>
      <c r="I87" s="32">
        <v>0.09</v>
      </c>
    </row>
    <row r="88" spans="1:9" s="19" customFormat="1" ht="25.5">
      <c r="A88" s="39" t="s">
        <v>38</v>
      </c>
      <c r="B88" s="60" t="s">
        <v>44</v>
      </c>
      <c r="C88" s="48"/>
      <c r="D88" s="47">
        <v>2092.02</v>
      </c>
      <c r="E88" s="48"/>
      <c r="F88" s="48"/>
      <c r="G88" s="13">
        <v>2014.7</v>
      </c>
      <c r="H88" s="13">
        <v>1.07</v>
      </c>
      <c r="I88" s="32">
        <v>0.05</v>
      </c>
    </row>
    <row r="89" spans="1:9" s="19" customFormat="1" ht="17.25" customHeight="1">
      <c r="A89" s="39" t="s">
        <v>55</v>
      </c>
      <c r="B89" s="60" t="s">
        <v>54</v>
      </c>
      <c r="C89" s="48"/>
      <c r="D89" s="47">
        <v>2195.49</v>
      </c>
      <c r="E89" s="48"/>
      <c r="F89" s="48"/>
      <c r="G89" s="13">
        <v>2014.7</v>
      </c>
      <c r="H89" s="13">
        <v>1.07</v>
      </c>
      <c r="I89" s="32">
        <v>0.06</v>
      </c>
    </row>
    <row r="90" spans="1:9" s="19" customFormat="1" ht="25.5">
      <c r="A90" s="39" t="s">
        <v>52</v>
      </c>
      <c r="B90" s="60" t="s">
        <v>53</v>
      </c>
      <c r="C90" s="48"/>
      <c r="D90" s="47">
        <v>0</v>
      </c>
      <c r="E90" s="48"/>
      <c r="F90" s="48"/>
      <c r="G90" s="13">
        <v>2014.7</v>
      </c>
      <c r="H90" s="13">
        <v>1.07</v>
      </c>
      <c r="I90" s="32">
        <v>0.05</v>
      </c>
    </row>
    <row r="91" spans="1:9" s="19" customFormat="1" ht="15">
      <c r="A91" s="39" t="s">
        <v>49</v>
      </c>
      <c r="B91" s="60" t="s">
        <v>9</v>
      </c>
      <c r="C91" s="48"/>
      <c r="D91" s="47">
        <v>7440.48</v>
      </c>
      <c r="E91" s="48"/>
      <c r="F91" s="48"/>
      <c r="G91" s="13"/>
      <c r="H91" s="13"/>
      <c r="I91" s="32"/>
    </row>
    <row r="92" spans="1:9" s="19" customFormat="1" ht="25.5">
      <c r="A92" s="39" t="s">
        <v>121</v>
      </c>
      <c r="B92" s="56" t="s">
        <v>17</v>
      </c>
      <c r="C92" s="48"/>
      <c r="D92" s="47">
        <v>0</v>
      </c>
      <c r="E92" s="48"/>
      <c r="F92" s="48"/>
      <c r="G92" s="13"/>
      <c r="H92" s="13"/>
      <c r="I92" s="32"/>
    </row>
    <row r="93" spans="1:9" s="19" customFormat="1" ht="25.5">
      <c r="A93" s="39" t="s">
        <v>120</v>
      </c>
      <c r="B93" s="56" t="s">
        <v>122</v>
      </c>
      <c r="C93" s="48"/>
      <c r="D93" s="47">
        <v>0</v>
      </c>
      <c r="E93" s="48"/>
      <c r="F93" s="48"/>
      <c r="G93" s="13"/>
      <c r="H93" s="13"/>
      <c r="I93" s="32"/>
    </row>
    <row r="94" spans="1:9" s="19" customFormat="1" ht="15">
      <c r="A94" s="70" t="s">
        <v>123</v>
      </c>
      <c r="B94" s="56" t="s">
        <v>54</v>
      </c>
      <c r="C94" s="48"/>
      <c r="D94" s="47">
        <v>0</v>
      </c>
      <c r="E94" s="48"/>
      <c r="F94" s="48"/>
      <c r="G94" s="13"/>
      <c r="H94" s="13"/>
      <c r="I94" s="32"/>
    </row>
    <row r="95" spans="1:9" s="19" customFormat="1" ht="15">
      <c r="A95" s="39" t="s">
        <v>124</v>
      </c>
      <c r="B95" s="56" t="s">
        <v>17</v>
      </c>
      <c r="C95" s="48"/>
      <c r="D95" s="47">
        <f>E95*G95</f>
        <v>0</v>
      </c>
      <c r="E95" s="48"/>
      <c r="F95" s="48"/>
      <c r="G95" s="13">
        <v>2014.7</v>
      </c>
      <c r="H95" s="13">
        <v>1.07</v>
      </c>
      <c r="I95" s="32">
        <v>0</v>
      </c>
    </row>
    <row r="96" spans="1:9" s="19" customFormat="1" ht="30">
      <c r="A96" s="61" t="s">
        <v>41</v>
      </c>
      <c r="B96" s="60"/>
      <c r="C96" s="48"/>
      <c r="D96" s="42">
        <f>D97+D98+D99</f>
        <v>0</v>
      </c>
      <c r="E96" s="42">
        <f>D96/G96</f>
        <v>0</v>
      </c>
      <c r="F96" s="46">
        <f>D96/12/G96</f>
        <v>0</v>
      </c>
      <c r="G96" s="13">
        <v>2014.7</v>
      </c>
      <c r="H96" s="13">
        <v>1.07</v>
      </c>
      <c r="I96" s="32">
        <v>0.55</v>
      </c>
    </row>
    <row r="97" spans="1:9" s="19" customFormat="1" ht="15">
      <c r="A97" s="39" t="s">
        <v>125</v>
      </c>
      <c r="B97" s="60" t="s">
        <v>17</v>
      </c>
      <c r="C97" s="48"/>
      <c r="D97" s="40">
        <v>0</v>
      </c>
      <c r="E97" s="42"/>
      <c r="F97" s="46"/>
      <c r="G97" s="13"/>
      <c r="H97" s="13"/>
      <c r="I97" s="32"/>
    </row>
    <row r="98" spans="1:9" s="109" customFormat="1" ht="15">
      <c r="A98" s="70" t="s">
        <v>154</v>
      </c>
      <c r="B98" s="56" t="s">
        <v>54</v>
      </c>
      <c r="C98" s="48"/>
      <c r="D98" s="88">
        <v>0</v>
      </c>
      <c r="E98" s="48"/>
      <c r="F98" s="48"/>
      <c r="G98" s="64">
        <v>2014.7</v>
      </c>
      <c r="H98" s="64">
        <v>1.07</v>
      </c>
      <c r="I98" s="108">
        <v>0.09</v>
      </c>
    </row>
    <row r="99" spans="1:9" s="19" customFormat="1" ht="25.5">
      <c r="A99" s="39" t="s">
        <v>126</v>
      </c>
      <c r="B99" s="56" t="s">
        <v>54</v>
      </c>
      <c r="C99" s="48"/>
      <c r="D99" s="47">
        <v>0</v>
      </c>
      <c r="E99" s="48"/>
      <c r="F99" s="48"/>
      <c r="G99" s="13">
        <v>2014.7</v>
      </c>
      <c r="H99" s="13">
        <v>1.07</v>
      </c>
      <c r="I99" s="32">
        <v>0.4</v>
      </c>
    </row>
    <row r="100" spans="1:9" s="19" customFormat="1" ht="15">
      <c r="A100" s="61" t="s">
        <v>42</v>
      </c>
      <c r="B100" s="60"/>
      <c r="C100" s="48"/>
      <c r="D100" s="42">
        <f>D101+D102+D106++D103+D104+D105</f>
        <v>7167.69</v>
      </c>
      <c r="E100" s="42">
        <f>D100/G100</f>
        <v>3.56</v>
      </c>
      <c r="F100" s="46">
        <f>D100/12/G100</f>
        <v>0.3</v>
      </c>
      <c r="G100" s="13">
        <v>2014.7</v>
      </c>
      <c r="H100" s="13">
        <v>1.07</v>
      </c>
      <c r="I100" s="32">
        <v>0.3</v>
      </c>
    </row>
    <row r="101" spans="1:9" s="19" customFormat="1" ht="17.25" customHeight="1">
      <c r="A101" s="39" t="s">
        <v>127</v>
      </c>
      <c r="B101" s="60" t="s">
        <v>9</v>
      </c>
      <c r="C101" s="48"/>
      <c r="D101" s="47">
        <v>0</v>
      </c>
      <c r="E101" s="48"/>
      <c r="F101" s="48"/>
      <c r="G101" s="13">
        <v>2014.7</v>
      </c>
      <c r="H101" s="13">
        <v>1.07</v>
      </c>
      <c r="I101" s="32">
        <v>0.17</v>
      </c>
    </row>
    <row r="102" spans="1:9" s="19" customFormat="1" ht="45.75" customHeight="1">
      <c r="A102" s="39" t="s">
        <v>128</v>
      </c>
      <c r="B102" s="60" t="s">
        <v>17</v>
      </c>
      <c r="C102" s="48"/>
      <c r="D102" s="47">
        <v>6074.29</v>
      </c>
      <c r="E102" s="48"/>
      <c r="F102" s="48"/>
      <c r="G102" s="13">
        <v>2014.7</v>
      </c>
      <c r="H102" s="13">
        <v>1.07</v>
      </c>
      <c r="I102" s="32">
        <v>0.03</v>
      </c>
    </row>
    <row r="103" spans="1:9" s="19" customFormat="1" ht="41.25" customHeight="1">
      <c r="A103" s="39" t="s">
        <v>129</v>
      </c>
      <c r="B103" s="60" t="s">
        <v>17</v>
      </c>
      <c r="C103" s="48"/>
      <c r="D103" s="47">
        <v>1093.4</v>
      </c>
      <c r="E103" s="48"/>
      <c r="F103" s="48"/>
      <c r="G103" s="13">
        <v>2014.7</v>
      </c>
      <c r="H103" s="13">
        <v>1.07</v>
      </c>
      <c r="I103" s="32">
        <v>0</v>
      </c>
    </row>
    <row r="104" spans="1:9" s="19" customFormat="1" ht="25.5">
      <c r="A104" s="39" t="s">
        <v>57</v>
      </c>
      <c r="B104" s="60" t="s">
        <v>12</v>
      </c>
      <c r="C104" s="48"/>
      <c r="D104" s="47">
        <v>0</v>
      </c>
      <c r="E104" s="48"/>
      <c r="F104" s="48"/>
      <c r="G104" s="13">
        <v>2014.7</v>
      </c>
      <c r="H104" s="13">
        <v>1.07</v>
      </c>
      <c r="I104" s="32">
        <v>0</v>
      </c>
    </row>
    <row r="105" spans="1:9" s="19" customFormat="1" ht="15">
      <c r="A105" s="39" t="s">
        <v>130</v>
      </c>
      <c r="B105" s="56" t="s">
        <v>131</v>
      </c>
      <c r="C105" s="48"/>
      <c r="D105" s="47">
        <f>E105*G105</f>
        <v>0</v>
      </c>
      <c r="E105" s="48"/>
      <c r="F105" s="48"/>
      <c r="G105" s="13">
        <v>2014.7</v>
      </c>
      <c r="H105" s="13">
        <v>1.07</v>
      </c>
      <c r="I105" s="32">
        <v>0</v>
      </c>
    </row>
    <row r="106" spans="1:9" s="19" customFormat="1" ht="54.75" customHeight="1">
      <c r="A106" s="39" t="s">
        <v>132</v>
      </c>
      <c r="B106" s="56" t="s">
        <v>69</v>
      </c>
      <c r="C106" s="48"/>
      <c r="D106" s="47">
        <v>0</v>
      </c>
      <c r="E106" s="48"/>
      <c r="F106" s="48"/>
      <c r="G106" s="13">
        <v>2014.7</v>
      </c>
      <c r="H106" s="13">
        <v>1.07</v>
      </c>
      <c r="I106" s="32">
        <v>0.05</v>
      </c>
    </row>
    <row r="107" spans="1:9" s="19" customFormat="1" ht="15">
      <c r="A107" s="61" t="s">
        <v>43</v>
      </c>
      <c r="B107" s="60"/>
      <c r="C107" s="48"/>
      <c r="D107" s="42">
        <f>D108</f>
        <v>0</v>
      </c>
      <c r="E107" s="42">
        <f>D107/G107</f>
        <v>0</v>
      </c>
      <c r="F107" s="46">
        <f>D107/12/G107</f>
        <v>0</v>
      </c>
      <c r="G107" s="13">
        <v>2014.7</v>
      </c>
      <c r="H107" s="13">
        <v>1.07</v>
      </c>
      <c r="I107" s="32">
        <v>0.03</v>
      </c>
    </row>
    <row r="108" spans="1:9" s="19" customFormat="1" ht="15">
      <c r="A108" s="39" t="s">
        <v>39</v>
      </c>
      <c r="B108" s="60" t="s">
        <v>17</v>
      </c>
      <c r="C108" s="48"/>
      <c r="D108" s="47">
        <v>0</v>
      </c>
      <c r="E108" s="48"/>
      <c r="F108" s="48"/>
      <c r="G108" s="13">
        <v>2014.7</v>
      </c>
      <c r="H108" s="13">
        <v>1.07</v>
      </c>
      <c r="I108" s="32">
        <v>0.03</v>
      </c>
    </row>
    <row r="109" spans="1:9" s="13" customFormat="1" ht="15">
      <c r="A109" s="61" t="s">
        <v>46</v>
      </c>
      <c r="B109" s="52"/>
      <c r="C109" s="42"/>
      <c r="D109" s="42">
        <f>D110+D112+D111</f>
        <v>9100</v>
      </c>
      <c r="E109" s="42">
        <f>D109/G109</f>
        <v>4.52</v>
      </c>
      <c r="F109" s="46">
        <f>D109/12/G109</f>
        <v>0.38</v>
      </c>
      <c r="G109" s="13">
        <v>2014.7</v>
      </c>
      <c r="H109" s="13">
        <v>1.07</v>
      </c>
      <c r="I109" s="32">
        <v>0.05</v>
      </c>
    </row>
    <row r="110" spans="1:9" s="19" customFormat="1" ht="42" customHeight="1">
      <c r="A110" s="70" t="s">
        <v>133</v>
      </c>
      <c r="B110" s="56" t="s">
        <v>22</v>
      </c>
      <c r="C110" s="48"/>
      <c r="D110" s="47">
        <v>9100</v>
      </c>
      <c r="E110" s="48"/>
      <c r="F110" s="48"/>
      <c r="G110" s="13">
        <v>2014.7</v>
      </c>
      <c r="H110" s="13">
        <v>1.07</v>
      </c>
      <c r="I110" s="32">
        <v>0.05</v>
      </c>
    </row>
    <row r="111" spans="1:9" s="19" customFormat="1" ht="23.25" customHeight="1">
      <c r="A111" s="70" t="s">
        <v>176</v>
      </c>
      <c r="B111" s="56" t="s">
        <v>54</v>
      </c>
      <c r="C111" s="48"/>
      <c r="D111" s="47">
        <v>0</v>
      </c>
      <c r="E111" s="48"/>
      <c r="F111" s="48"/>
      <c r="G111" s="13"/>
      <c r="H111" s="13"/>
      <c r="I111" s="32"/>
    </row>
    <row r="112" spans="1:9" s="19" customFormat="1" ht="20.25" customHeight="1">
      <c r="A112" s="70" t="s">
        <v>174</v>
      </c>
      <c r="B112" s="56" t="s">
        <v>69</v>
      </c>
      <c r="C112" s="48"/>
      <c r="D112" s="47">
        <v>0</v>
      </c>
      <c r="E112" s="48"/>
      <c r="F112" s="48"/>
      <c r="G112" s="13">
        <v>2014.7</v>
      </c>
      <c r="H112" s="13">
        <v>1.07</v>
      </c>
      <c r="I112" s="32">
        <v>0</v>
      </c>
    </row>
    <row r="113" spans="1:9" s="13" customFormat="1" ht="15">
      <c r="A113" s="61" t="s">
        <v>45</v>
      </c>
      <c r="B113" s="52"/>
      <c r="C113" s="42"/>
      <c r="D113" s="42">
        <f>D114+D115+D116</f>
        <v>0</v>
      </c>
      <c r="E113" s="42">
        <f>D113/G113</f>
        <v>0</v>
      </c>
      <c r="F113" s="46">
        <f>D113/12/G113</f>
        <v>0</v>
      </c>
      <c r="G113" s="13">
        <v>2014.7</v>
      </c>
      <c r="H113" s="13">
        <v>1.07</v>
      </c>
      <c r="I113" s="32">
        <v>0.04</v>
      </c>
    </row>
    <row r="114" spans="1:9" s="19" customFormat="1" ht="15">
      <c r="A114" s="39" t="s">
        <v>72</v>
      </c>
      <c r="B114" s="60" t="s">
        <v>51</v>
      </c>
      <c r="C114" s="48"/>
      <c r="D114" s="47">
        <v>0</v>
      </c>
      <c r="E114" s="48"/>
      <c r="F114" s="48"/>
      <c r="G114" s="13">
        <v>2014.7</v>
      </c>
      <c r="H114" s="13">
        <v>1.07</v>
      </c>
      <c r="I114" s="32">
        <v>0.04</v>
      </c>
    </row>
    <row r="115" spans="1:9" s="19" customFormat="1" ht="15">
      <c r="A115" s="39" t="s">
        <v>65</v>
      </c>
      <c r="B115" s="60" t="s">
        <v>51</v>
      </c>
      <c r="C115" s="48"/>
      <c r="D115" s="47">
        <v>0</v>
      </c>
      <c r="E115" s="48"/>
      <c r="F115" s="48"/>
      <c r="G115" s="13">
        <v>2014.7</v>
      </c>
      <c r="H115" s="13">
        <v>1.07</v>
      </c>
      <c r="I115" s="32">
        <v>0</v>
      </c>
    </row>
    <row r="116" spans="1:9" s="19" customFormat="1" ht="25.5" customHeight="1">
      <c r="A116" s="6" t="s">
        <v>56</v>
      </c>
      <c r="B116" s="21" t="s">
        <v>17</v>
      </c>
      <c r="C116" s="2"/>
      <c r="D116" s="47">
        <f>E116*G116</f>
        <v>0</v>
      </c>
      <c r="E116" s="48"/>
      <c r="F116" s="48"/>
      <c r="G116" s="13">
        <v>2014.7</v>
      </c>
      <c r="H116" s="13">
        <v>1.07</v>
      </c>
      <c r="I116" s="32">
        <v>0</v>
      </c>
    </row>
    <row r="117" spans="1:9" s="13" customFormat="1" ht="234.75">
      <c r="A117" s="99" t="s">
        <v>188</v>
      </c>
      <c r="B117" s="63" t="s">
        <v>12</v>
      </c>
      <c r="C117" s="46"/>
      <c r="D117" s="46">
        <v>27340.94</v>
      </c>
      <c r="E117" s="46">
        <f aca="true" t="shared" si="0" ref="E117:E122">D117/G117</f>
        <v>13.57</v>
      </c>
      <c r="F117" s="46">
        <f aca="true" t="shared" si="1" ref="F117:F122">E117/12</f>
        <v>1.13</v>
      </c>
      <c r="G117" s="13">
        <v>2014.7</v>
      </c>
      <c r="H117" s="13">
        <v>1.07</v>
      </c>
      <c r="I117" s="32">
        <v>0.3</v>
      </c>
    </row>
    <row r="118" spans="1:9" s="13" customFormat="1" ht="30">
      <c r="A118" s="110" t="s">
        <v>177</v>
      </c>
      <c r="B118" s="63" t="s">
        <v>178</v>
      </c>
      <c r="C118" s="46"/>
      <c r="D118" s="46">
        <v>63410</v>
      </c>
      <c r="E118" s="46">
        <f t="shared" si="0"/>
        <v>31.47</v>
      </c>
      <c r="F118" s="46">
        <f t="shared" si="1"/>
        <v>2.62</v>
      </c>
      <c r="G118" s="13">
        <v>2014.7</v>
      </c>
      <c r="I118" s="32"/>
    </row>
    <row r="119" spans="1:9" s="13" customFormat="1" ht="18.75">
      <c r="A119" s="104" t="s">
        <v>179</v>
      </c>
      <c r="B119" s="52" t="s">
        <v>9</v>
      </c>
      <c r="C119" s="45"/>
      <c r="D119" s="45">
        <f>2156.66+1564.08</f>
        <v>3720.74</v>
      </c>
      <c r="E119" s="45">
        <f t="shared" si="0"/>
        <v>1.85</v>
      </c>
      <c r="F119" s="45">
        <f t="shared" si="1"/>
        <v>0.15</v>
      </c>
      <c r="G119" s="13">
        <v>2014.7</v>
      </c>
      <c r="I119" s="32"/>
    </row>
    <row r="120" spans="1:9" s="13" customFormat="1" ht="18.75">
      <c r="A120" s="104" t="s">
        <v>180</v>
      </c>
      <c r="B120" s="52" t="s">
        <v>9</v>
      </c>
      <c r="C120" s="45"/>
      <c r="D120" s="45">
        <f>(2156.66+3476.24+4895.46)</f>
        <v>10528.36</v>
      </c>
      <c r="E120" s="45">
        <f t="shared" si="0"/>
        <v>5.23</v>
      </c>
      <c r="F120" s="45">
        <f t="shared" si="1"/>
        <v>0.44</v>
      </c>
      <c r="G120" s="13">
        <v>2014.7</v>
      </c>
      <c r="I120" s="32"/>
    </row>
    <row r="121" spans="1:9" s="13" customFormat="1" ht="18.75">
      <c r="A121" s="104" t="s">
        <v>181</v>
      </c>
      <c r="B121" s="52" t="s">
        <v>9</v>
      </c>
      <c r="C121" s="45"/>
      <c r="D121" s="45">
        <v>37736.01</v>
      </c>
      <c r="E121" s="45">
        <f t="shared" si="0"/>
        <v>18.73</v>
      </c>
      <c r="F121" s="45">
        <f t="shared" si="1"/>
        <v>1.56</v>
      </c>
      <c r="G121" s="13">
        <v>2014.7</v>
      </c>
      <c r="I121" s="32"/>
    </row>
    <row r="122" spans="1:9" s="13" customFormat="1" ht="18.75">
      <c r="A122" s="104" t="s">
        <v>182</v>
      </c>
      <c r="B122" s="52" t="s">
        <v>9</v>
      </c>
      <c r="C122" s="45"/>
      <c r="D122" s="45">
        <v>6037.53</v>
      </c>
      <c r="E122" s="45">
        <f t="shared" si="0"/>
        <v>3</v>
      </c>
      <c r="F122" s="45">
        <f t="shared" si="1"/>
        <v>0.25</v>
      </c>
      <c r="G122" s="13">
        <v>2014.7</v>
      </c>
      <c r="I122" s="32"/>
    </row>
    <row r="123" spans="1:9" s="13" customFormat="1" ht="25.5" customHeight="1" thickBot="1">
      <c r="A123" s="100" t="s">
        <v>67</v>
      </c>
      <c r="B123" s="101" t="s">
        <v>11</v>
      </c>
      <c r="C123" s="102"/>
      <c r="D123" s="103">
        <f>E123*G123</f>
        <v>49803.38</v>
      </c>
      <c r="E123" s="103">
        <f>12*F123</f>
        <v>24.72</v>
      </c>
      <c r="F123" s="111">
        <v>2.06</v>
      </c>
      <c r="G123" s="13">
        <v>2014.7</v>
      </c>
      <c r="I123" s="32"/>
    </row>
    <row r="124" spans="1:9" s="13" customFormat="1" ht="20.25" thickBot="1">
      <c r="A124" s="29" t="s">
        <v>33</v>
      </c>
      <c r="B124" s="75"/>
      <c r="C124" s="76"/>
      <c r="D124" s="98">
        <f>D117+D113+D109+D107+D100+D96+D86+D71+D70+D69+D68+D58+D57+D56+D55+D50+D43+D42+D41+D40+D29+D15+D123+D44+D122+D121+D120+D119+D118</f>
        <v>671358.02</v>
      </c>
      <c r="E124" s="98">
        <f>E117+E113+E109+E107+E100+E96+E86+E71+E70+E69+E68+E58+E57+E56+E55+E50+E43+E42+E41+E40+E29+E15+E123+E44+E122+E121+E120+E119+E118</f>
        <v>333.23</v>
      </c>
      <c r="F124" s="98">
        <f>F117+F113+F109+F107+F100+F96+F86+F71+F70+F69+F68+F58+F57+F56+F55+F50+F43+F42+F41+F40+F29+F15+F123+F44+F122+F121+F120+F119+F118</f>
        <v>27.78</v>
      </c>
      <c r="G124" s="13">
        <v>2014.7</v>
      </c>
      <c r="H124" s="13">
        <v>1.07</v>
      </c>
      <c r="I124" s="32"/>
    </row>
    <row r="125" spans="1:9" s="22" customFormat="1" ht="19.5">
      <c r="A125" s="27"/>
      <c r="B125" s="28"/>
      <c r="C125" s="28"/>
      <c r="D125" s="50"/>
      <c r="E125" s="50"/>
      <c r="F125" s="50"/>
      <c r="I125" s="35"/>
    </row>
    <row r="126" spans="1:9" s="22" customFormat="1" ht="20.25" thickBot="1">
      <c r="A126" s="27"/>
      <c r="B126" s="28"/>
      <c r="C126" s="28"/>
      <c r="D126" s="50"/>
      <c r="E126" s="50"/>
      <c r="F126" s="50"/>
      <c r="I126" s="35"/>
    </row>
    <row r="127" spans="1:8" s="81" customFormat="1" ht="38.25" thickBot="1">
      <c r="A127" s="77" t="s">
        <v>145</v>
      </c>
      <c r="B127" s="78"/>
      <c r="C127" s="79"/>
      <c r="D127" s="80">
        <v>0</v>
      </c>
      <c r="E127" s="80">
        <v>0</v>
      </c>
      <c r="F127" s="80">
        <v>0</v>
      </c>
      <c r="G127" s="81">
        <v>2014.7</v>
      </c>
      <c r="H127" s="82"/>
    </row>
    <row r="128" spans="1:9" s="22" customFormat="1" ht="20.25" thickBot="1">
      <c r="A128" s="27"/>
      <c r="B128" s="28"/>
      <c r="C128" s="28"/>
      <c r="D128" s="93"/>
      <c r="E128" s="93"/>
      <c r="F128" s="93"/>
      <c r="I128" s="35"/>
    </row>
    <row r="129" spans="1:9" s="22" customFormat="1" ht="20.25" thickBot="1">
      <c r="A129" s="29" t="s">
        <v>183</v>
      </c>
      <c r="B129" s="67"/>
      <c r="C129" s="67"/>
      <c r="D129" s="94">
        <f>D124+D127</f>
        <v>671358.02</v>
      </c>
      <c r="E129" s="94">
        <f>E124+E127</f>
        <v>333.23</v>
      </c>
      <c r="F129" s="94">
        <f>F124+F127</f>
        <v>27.78</v>
      </c>
      <c r="I129" s="35"/>
    </row>
    <row r="130" spans="1:9" s="3" customFormat="1" ht="14.25">
      <c r="A130" s="112"/>
      <c r="I130" s="36"/>
    </row>
    <row r="131" spans="1:9" s="3" customFormat="1" ht="12.75">
      <c r="A131" s="23"/>
      <c r="I131" s="36"/>
    </row>
    <row r="132" spans="1:9" s="3" customFormat="1" ht="12.75">
      <c r="A132" s="23"/>
      <c r="I132" s="36"/>
    </row>
    <row r="133" spans="1:9" s="3" customFormat="1" ht="12.75">
      <c r="A133" s="23"/>
      <c r="I133" s="36"/>
    </row>
    <row r="134" spans="1:9" s="3" customFormat="1" ht="12.75">
      <c r="A134" s="23"/>
      <c r="I134" s="36"/>
    </row>
    <row r="135" spans="1:9" s="3" customFormat="1" ht="12.75">
      <c r="A135" s="23"/>
      <c r="I135" s="36"/>
    </row>
    <row r="136" spans="1:9" s="22" customFormat="1" ht="19.5">
      <c r="A136" s="24"/>
      <c r="B136" s="25"/>
      <c r="C136" s="4"/>
      <c r="D136" s="4"/>
      <c r="E136" s="4"/>
      <c r="F136" s="4"/>
      <c r="I136" s="35"/>
    </row>
    <row r="137" spans="1:9" s="3" customFormat="1" ht="14.25">
      <c r="A137" s="123" t="s">
        <v>29</v>
      </c>
      <c r="B137" s="123"/>
      <c r="C137" s="123"/>
      <c r="D137" s="123"/>
      <c r="I137" s="36"/>
    </row>
    <row r="138" s="3" customFormat="1" ht="12.75">
      <c r="I138" s="36"/>
    </row>
    <row r="139" spans="1:9" s="3" customFormat="1" ht="12.75">
      <c r="A139" s="23" t="s">
        <v>30</v>
      </c>
      <c r="I139" s="36"/>
    </row>
    <row r="140" s="3" customFormat="1" ht="12.75">
      <c r="I140" s="36"/>
    </row>
    <row r="141" s="3" customFormat="1" ht="12.75">
      <c r="I141" s="36"/>
    </row>
    <row r="142" s="3" customFormat="1" ht="12.75">
      <c r="I142" s="36"/>
    </row>
    <row r="143" s="3" customFormat="1" ht="12.75">
      <c r="I143" s="36"/>
    </row>
    <row r="144" s="3" customFormat="1" ht="12.75">
      <c r="I144" s="36"/>
    </row>
    <row r="145" s="3" customFormat="1" ht="12.75">
      <c r="I145" s="36"/>
    </row>
    <row r="146" s="3" customFormat="1" ht="12.75">
      <c r="I146" s="36"/>
    </row>
    <row r="147" s="3" customFormat="1" ht="12.75">
      <c r="I147" s="36"/>
    </row>
    <row r="148" s="3" customFormat="1" ht="12.75">
      <c r="I148" s="36"/>
    </row>
    <row r="149" s="3" customFormat="1" ht="12.75">
      <c r="I149" s="36"/>
    </row>
    <row r="150" s="3" customFormat="1" ht="12.75">
      <c r="I150" s="36"/>
    </row>
    <row r="151" s="3" customFormat="1" ht="12.75">
      <c r="I151" s="36"/>
    </row>
    <row r="152" s="3" customFormat="1" ht="12.75">
      <c r="I152" s="36"/>
    </row>
    <row r="153" s="3" customFormat="1" ht="12.75">
      <c r="I153" s="36"/>
    </row>
    <row r="154" s="3" customFormat="1" ht="12.75">
      <c r="I154" s="36"/>
    </row>
    <row r="155" s="3" customFormat="1" ht="12.75">
      <c r="I155" s="36"/>
    </row>
    <row r="156" s="3" customFormat="1" ht="12.75">
      <c r="I156" s="36"/>
    </row>
    <row r="157" s="3" customFormat="1" ht="12.75">
      <c r="I157" s="36"/>
    </row>
  </sheetData>
  <sheetProtection/>
  <mergeCells count="13">
    <mergeCell ref="A137:D137"/>
    <mergeCell ref="A7:F7"/>
    <mergeCell ref="A8:F8"/>
    <mergeCell ref="A9:F9"/>
    <mergeCell ref="A10:F10"/>
    <mergeCell ref="A11:F11"/>
    <mergeCell ref="A14:F14"/>
    <mergeCell ref="A1:F1"/>
    <mergeCell ref="B2:F2"/>
    <mergeCell ref="B3:F3"/>
    <mergeCell ref="B4:F4"/>
    <mergeCell ref="A5:F5"/>
    <mergeCell ref="A6:F6"/>
  </mergeCells>
  <printOptions horizontalCentered="1"/>
  <pageMargins left="0.1968503937007874" right="0.1968503937007874" top="0.1968503937007874" bottom="0.1968503937007874" header="0.1968503937007874" footer="0.1968503937007874"/>
  <pageSetup fitToHeight="4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user</cp:lastModifiedBy>
  <cp:lastPrinted>2017-04-25T07:49:55Z</cp:lastPrinted>
  <dcterms:created xsi:type="dcterms:W3CDTF">2010-04-02T14:46:04Z</dcterms:created>
  <dcterms:modified xsi:type="dcterms:W3CDTF">2017-04-25T07:50:33Z</dcterms:modified>
  <cp:category/>
  <cp:version/>
  <cp:contentType/>
  <cp:contentStatus/>
</cp:coreProperties>
</file>