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голосованию'!$A$1:$H$166</definedName>
  </definedNames>
  <calcPr fullCalcOnLoad="1"/>
</workbook>
</file>

<file path=xl/sharedStrings.xml><?xml version="1.0" encoding="utf-8"?>
<sst xmlns="http://schemas.openxmlformats.org/spreadsheetml/2006/main" count="200" uniqueCount="139">
  <si>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</si>
  <si>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</si>
  <si>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</si>
  <si>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</si>
  <si>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</si>
  <si>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</si>
  <si>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</si>
  <si>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</si>
  <si>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</si>
  <si>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</si>
  <si>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</si>
  <si>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</si>
  <si>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</si>
  <si>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</si>
  <si>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</si>
  <si>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</si>
  <si>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</si>
  <si>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</si>
  <si>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</si>
  <si>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</si>
  <si>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</si>
  <si>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</si>
  <si>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</si>
  <si>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</si>
  <si>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</si>
  <si>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</si>
  <si>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</si>
  <si>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</si>
  <si>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</si>
  <si>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</si>
  <si>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</si>
  <si>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</si>
  <si>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</si>
  <si>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</si>
  <si>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</si>
  <si>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</si>
  <si>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</si>
  <si>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</si>
  <si>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</si>
  <si>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</si>
  <si>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</si>
  <si>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</si>
  <si>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</si>
  <si>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</si>
  <si>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</si>
  <si>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</si>
  <si>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</si>
  <si>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</si>
  <si>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</si>
  <si>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</si>
  <si>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</si>
  <si>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</si>
  <si>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</si>
  <si>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</si>
  <si>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</si>
  <si>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</si>
  <si>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</si>
  <si>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</si>
  <si>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</si>
  <si>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</si>
  <si>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</si>
  <si>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</si>
  <si>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</si>
  <si>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</si>
  <si>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</si>
  <si>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</si>
  <si>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</si>
  <si>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</si>
  <si>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</si>
  <si>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</si>
  <si>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</si>
  <si>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</si>
  <si>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</si>
  <si>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</si>
  <si>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</si>
  <si>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</si>
  <si>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</si>
  <si>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</si>
  <si>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</si>
  <si>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</si>
  <si>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</si>
  <si>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</si>
  <si>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электрическими плитами )</t>
  </si>
  <si>
    <t>ревизия ШР, ЩЭ</t>
  </si>
  <si>
    <t>ремонт кровли</t>
  </si>
  <si>
    <t>ремонт панельных швов</t>
  </si>
  <si>
    <t>ремонт цоколя и отмостки</t>
  </si>
  <si>
    <t>заделка подвальных окон решетками</t>
  </si>
  <si>
    <t>подвал (подсыпка щебня)</t>
  </si>
  <si>
    <t>смена запорной арматуры на отоплении</t>
  </si>
  <si>
    <t>восстановление изоляции</t>
  </si>
  <si>
    <t>ремонт системы ГВС</t>
  </si>
  <si>
    <t>очистка кровли от снега и наледи в районе водосточных воронок</t>
  </si>
  <si>
    <t>установка циркуляционной линии</t>
  </si>
  <si>
    <t>ремонт канализации (3 подъезд)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</si>
  <si>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</si>
  <si>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</si>
  <si>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</si>
  <si>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</si>
  <si>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</si>
  <si>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</si>
  <si>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</si>
  <si>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</si>
  <si>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</si>
  <si>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</si>
  <si>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</si>
  <si>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</si>
  <si>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</si>
  <si>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</si>
  <si>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</si>
  <si>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</si>
  <si>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ВСЕГО:</t>
  </si>
  <si>
    <t>1 раз в 4 месяца</t>
  </si>
  <si>
    <t>ревизия задвижек  ХВС (диам.80мм-6 шт.)</t>
  </si>
  <si>
    <t>Погашение задолженности прошлых периодов</t>
  </si>
  <si>
    <t>по состоянию на 1.05.2012г.</t>
  </si>
  <si>
    <t>ремонт канализационных вытяжек</t>
  </si>
  <si>
    <t>подсыпка подвала щебнем</t>
  </si>
  <si>
    <t>смена задвижек чугунных на стальные / хвс /</t>
  </si>
  <si>
    <t>электрические работы</t>
  </si>
  <si>
    <t>электроизмерения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</si>
  <si>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</si>
  <si>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</si>
  <si>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манометры 28 шт.,термометры 28 шт.</t>
  </si>
  <si>
    <t>замена ( поверка ) КИП манометры 3 шт.</t>
  </si>
  <si>
    <t>ревизия задвижек отопления (диам.100мм-2 шт., диам.80 мм-28 шт.)</t>
  </si>
  <si>
    <t>замена общедомовых электросчетчиков</t>
  </si>
  <si>
    <t>замена трансформаторов тока</t>
  </si>
  <si>
    <t>ревизия заадвижек ГВС (диам.50мм-1шт.,диам.80мм-2 шт.)</t>
  </si>
  <si>
    <t>по адресу: ул. Набережная, д.6 (S дома=10078,7;Sземли=6546,34м2)</t>
  </si>
  <si>
    <t>ремонт кровли 216,2 м2</t>
  </si>
  <si>
    <t>ремонт вентшахты / колпаки 4 шт./</t>
  </si>
  <si>
    <t>ремонт панельных швов 300 п.м</t>
  </si>
  <si>
    <t>ремонт цоколя 0,216 м3</t>
  </si>
  <si>
    <t>ремонт отмостки 9 м3</t>
  </si>
  <si>
    <t>окраска трубопроводов 46 м2</t>
  </si>
  <si>
    <t>изоляционные работы / отопление / 30м</t>
  </si>
  <si>
    <t>изоляционные работы / гвс / 35 м</t>
  </si>
  <si>
    <t>окраска тепловых узлов жидким керамич.составом " Корунд" 82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</si>
</sst>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/>
    </xf>
    <xf numFmtId="0" fontId="19" fillId="24" borderId="33" xfId="0" applyFont="1" applyFill="1" applyBorder="1" applyAlignment="1">
      <alignment horizontal="left" vertical="center" wrapText="1"/>
    </xf>
    <xf numFmtId="0" fontId="18" fillId="24" borderId="3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0" fillId="24" borderId="3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2" fontId="23" fillId="24" borderId="37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75" zoomScaleNormal="75" zoomScalePageLayoutView="0" workbookViewId="0" topLeftCell="A88">
      <selection activeCell="H112" sqref="H1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00390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98" t="s">
        <v>0</v>
      </c>
      <c r="B1" s="99"/>
      <c r="C1" s="99"/>
      <c r="D1" s="99"/>
      <c r="E1" s="99"/>
      <c r="F1" s="99"/>
      <c r="G1" s="99"/>
      <c r="H1" s="99"/>
    </row>
    <row r="2" spans="2:8" ht="12.75" customHeight="1">
      <c r="B2" s="100" t="s">
        <v>1</v>
      </c>
      <c r="C2" s="100"/>
      <c r="D2" s="100"/>
      <c r="E2" s="100"/>
      <c r="F2" s="100"/>
      <c r="G2" s="99"/>
      <c r="H2" s="99"/>
    </row>
    <row r="3" spans="1:8" ht="20.25" customHeight="1">
      <c r="A3" s="86" t="s">
        <v>122</v>
      </c>
      <c r="B3" s="100" t="s">
        <v>2</v>
      </c>
      <c r="C3" s="100"/>
      <c r="D3" s="100"/>
      <c r="E3" s="100"/>
      <c r="F3" s="100"/>
      <c r="G3" s="99"/>
      <c r="H3" s="99"/>
    </row>
    <row r="4" spans="2:8" ht="14.25" customHeight="1">
      <c r="B4" s="100" t="s">
        <v>36</v>
      </c>
      <c r="C4" s="100"/>
      <c r="D4" s="100"/>
      <c r="E4" s="100"/>
      <c r="F4" s="100"/>
      <c r="G4" s="99"/>
      <c r="H4" s="99"/>
    </row>
    <row r="5" spans="1:11" ht="33" customHeight="1">
      <c r="A5" s="101" t="s">
        <v>121</v>
      </c>
      <c r="B5" s="101"/>
      <c r="C5" s="101"/>
      <c r="D5" s="101"/>
      <c r="E5" s="101"/>
      <c r="F5" s="101"/>
      <c r="G5" s="101"/>
      <c r="H5" s="101"/>
      <c r="K5" s="1"/>
    </row>
    <row r="6" spans="1:11" s="3" customFormat="1" ht="22.5" customHeight="1">
      <c r="A6" s="87" t="s">
        <v>3</v>
      </c>
      <c r="B6" s="87"/>
      <c r="C6" s="87"/>
      <c r="D6" s="87"/>
      <c r="E6" s="88"/>
      <c r="F6" s="88"/>
      <c r="G6" s="88"/>
      <c r="H6" s="88"/>
      <c r="K6" s="4"/>
    </row>
    <row r="7" spans="1:8" s="5" customFormat="1" ht="18.75" customHeight="1">
      <c r="A7" s="87" t="s">
        <v>129</v>
      </c>
      <c r="B7" s="87"/>
      <c r="C7" s="87"/>
      <c r="D7" s="87"/>
      <c r="E7" s="88"/>
      <c r="F7" s="88"/>
      <c r="G7" s="88"/>
      <c r="H7" s="88"/>
    </row>
    <row r="8" spans="1:8" s="6" customFormat="1" ht="17.25" customHeight="1">
      <c r="A8" s="89" t="s">
        <v>82</v>
      </c>
      <c r="B8" s="89"/>
      <c r="C8" s="89"/>
      <c r="D8" s="89"/>
      <c r="E8" s="90"/>
      <c r="F8" s="90"/>
      <c r="G8" s="90"/>
      <c r="H8" s="90"/>
    </row>
    <row r="9" spans="1:8" s="5" customFormat="1" ht="30" customHeight="1" thickBot="1">
      <c r="A9" s="91" t="s">
        <v>96</v>
      </c>
      <c r="B9" s="91"/>
      <c r="C9" s="91"/>
      <c r="D9" s="91"/>
      <c r="E9" s="92"/>
      <c r="F9" s="92"/>
      <c r="G9" s="92"/>
      <c r="H9" s="92"/>
    </row>
    <row r="10" spans="1:11" s="11" customFormat="1" ht="139.5" customHeight="1" thickBot="1">
      <c r="A10" s="7" t="s">
        <v>4</v>
      </c>
      <c r="B10" s="8" t="s">
        <v>5</v>
      </c>
      <c r="C10" s="9" t="s">
        <v>6</v>
      </c>
      <c r="D10" s="9" t="s">
        <v>37</v>
      </c>
      <c r="E10" s="9" t="s">
        <v>6</v>
      </c>
      <c r="F10" s="10" t="s">
        <v>7</v>
      </c>
      <c r="G10" s="9" t="s">
        <v>6</v>
      </c>
      <c r="H10" s="10" t="s">
        <v>7</v>
      </c>
      <c r="K10" s="12"/>
    </row>
    <row r="11" spans="1:11" s="19" customFormat="1" ht="12.75">
      <c r="A11" s="13">
        <v>1</v>
      </c>
      <c r="B11" s="14">
        <v>2</v>
      </c>
      <c r="C11" s="14">
        <v>3</v>
      </c>
      <c r="D11" s="15"/>
      <c r="E11" s="14">
        <v>3</v>
      </c>
      <c r="F11" s="16">
        <v>4</v>
      </c>
      <c r="G11" s="17">
        <v>3</v>
      </c>
      <c r="H11" s="18">
        <v>4</v>
      </c>
      <c r="K11" s="20"/>
    </row>
    <row r="12" spans="1:11" s="19" customFormat="1" ht="49.5" customHeight="1">
      <c r="A12" s="93" t="s">
        <v>8</v>
      </c>
      <c r="B12" s="94"/>
      <c r="C12" s="94"/>
      <c r="D12" s="94"/>
      <c r="E12" s="94"/>
      <c r="F12" s="94"/>
      <c r="G12" s="95"/>
      <c r="H12" s="96"/>
      <c r="K12" s="20"/>
    </row>
    <row r="13" spans="1:11" s="11" customFormat="1" ht="15">
      <c r="A13" s="21" t="s">
        <v>9</v>
      </c>
      <c r="B13" s="22"/>
      <c r="C13" s="23">
        <f>F13*12</f>
        <v>0</v>
      </c>
      <c r="D13" s="24">
        <f aca="true" t="shared" si="0" ref="D13:D37">G13*I13</f>
        <v>270915.45600000006</v>
      </c>
      <c r="E13" s="23">
        <f>H13*12</f>
        <v>26.880000000000003</v>
      </c>
      <c r="F13" s="25"/>
      <c r="G13" s="23">
        <f aca="true" t="shared" si="1" ref="G13:G37">H13*12</f>
        <v>26.880000000000003</v>
      </c>
      <c r="H13" s="23">
        <v>2.24</v>
      </c>
      <c r="I13" s="11">
        <v>10078.7</v>
      </c>
      <c r="J13" s="11">
        <v>1.07</v>
      </c>
      <c r="K13" s="12">
        <v>2.2363</v>
      </c>
    </row>
    <row r="14" spans="1:11" s="11" customFormat="1" ht="29.25" customHeight="1">
      <c r="A14" s="26" t="s">
        <v>97</v>
      </c>
      <c r="B14" s="27" t="s">
        <v>98</v>
      </c>
      <c r="C14" s="28"/>
      <c r="D14" s="29"/>
      <c r="E14" s="28"/>
      <c r="F14" s="30"/>
      <c r="G14" s="28"/>
      <c r="H14" s="28"/>
      <c r="I14" s="11">
        <v>10078.7</v>
      </c>
      <c r="K14" s="12"/>
    </row>
    <row r="15" spans="1:11" s="11" customFormat="1" ht="15">
      <c r="A15" s="26" t="s">
        <v>99</v>
      </c>
      <c r="B15" s="27" t="s">
        <v>98</v>
      </c>
      <c r="C15" s="28"/>
      <c r="D15" s="29"/>
      <c r="E15" s="28"/>
      <c r="F15" s="30"/>
      <c r="G15" s="28"/>
      <c r="H15" s="28"/>
      <c r="I15" s="11">
        <v>10078.7</v>
      </c>
      <c r="K15" s="12"/>
    </row>
    <row r="16" spans="1:11" s="11" customFormat="1" ht="15">
      <c r="A16" s="26" t="s">
        <v>100</v>
      </c>
      <c r="B16" s="27" t="s">
        <v>101</v>
      </c>
      <c r="C16" s="28"/>
      <c r="D16" s="29"/>
      <c r="E16" s="28"/>
      <c r="F16" s="30"/>
      <c r="G16" s="28"/>
      <c r="H16" s="28"/>
      <c r="I16" s="11">
        <v>10078.7</v>
      </c>
      <c r="K16" s="12"/>
    </row>
    <row r="17" spans="1:11" s="11" customFormat="1" ht="15">
      <c r="A17" s="26" t="s">
        <v>102</v>
      </c>
      <c r="B17" s="27" t="s">
        <v>98</v>
      </c>
      <c r="C17" s="28"/>
      <c r="D17" s="29"/>
      <c r="E17" s="28"/>
      <c r="F17" s="30"/>
      <c r="G17" s="28"/>
      <c r="H17" s="28"/>
      <c r="I17" s="11">
        <v>10078.7</v>
      </c>
      <c r="K17" s="12"/>
    </row>
    <row r="18" spans="1:11" s="11" customFormat="1" ht="30">
      <c r="A18" s="21" t="s">
        <v>11</v>
      </c>
      <c r="B18" s="31"/>
      <c r="C18" s="23">
        <f>F18*12</f>
        <v>0</v>
      </c>
      <c r="D18" s="24">
        <f t="shared" si="0"/>
        <v>227375.472</v>
      </c>
      <c r="E18" s="23">
        <f>H18*12</f>
        <v>22.56</v>
      </c>
      <c r="F18" s="25"/>
      <c r="G18" s="23">
        <f t="shared" si="1"/>
        <v>22.56</v>
      </c>
      <c r="H18" s="23">
        <v>1.88</v>
      </c>
      <c r="I18" s="11">
        <v>10078.7</v>
      </c>
      <c r="J18" s="11">
        <v>1.07</v>
      </c>
      <c r="K18" s="12">
        <v>1.8725</v>
      </c>
    </row>
    <row r="19" spans="1:11" s="11" customFormat="1" ht="15">
      <c r="A19" s="32" t="s">
        <v>103</v>
      </c>
      <c r="B19" s="33" t="s">
        <v>12</v>
      </c>
      <c r="C19" s="23"/>
      <c r="D19" s="24"/>
      <c r="E19" s="23"/>
      <c r="F19" s="25"/>
      <c r="G19" s="23"/>
      <c r="H19" s="23"/>
      <c r="I19" s="11">
        <v>10078.7</v>
      </c>
      <c r="K19" s="12"/>
    </row>
    <row r="20" spans="1:11" s="11" customFormat="1" ht="15">
      <c r="A20" s="32" t="s">
        <v>104</v>
      </c>
      <c r="B20" s="33" t="s">
        <v>12</v>
      </c>
      <c r="C20" s="23"/>
      <c r="D20" s="24"/>
      <c r="E20" s="23"/>
      <c r="F20" s="25"/>
      <c r="G20" s="23"/>
      <c r="H20" s="23"/>
      <c r="I20" s="11">
        <v>10078.7</v>
      </c>
      <c r="K20" s="12"/>
    </row>
    <row r="21" spans="1:11" s="11" customFormat="1" ht="15">
      <c r="A21" s="32" t="s">
        <v>105</v>
      </c>
      <c r="B21" s="33" t="s">
        <v>12</v>
      </c>
      <c r="C21" s="23"/>
      <c r="D21" s="24"/>
      <c r="E21" s="23"/>
      <c r="F21" s="25"/>
      <c r="G21" s="23"/>
      <c r="H21" s="23"/>
      <c r="I21" s="11">
        <v>10078.7</v>
      </c>
      <c r="K21" s="12"/>
    </row>
    <row r="22" spans="1:11" s="11" customFormat="1" ht="25.5">
      <c r="A22" s="32" t="s">
        <v>106</v>
      </c>
      <c r="B22" s="33" t="s">
        <v>13</v>
      </c>
      <c r="C22" s="23"/>
      <c r="D22" s="24"/>
      <c r="E22" s="23"/>
      <c r="F22" s="25"/>
      <c r="G22" s="23"/>
      <c r="H22" s="23"/>
      <c r="I22" s="11">
        <v>10078.7</v>
      </c>
      <c r="K22" s="12"/>
    </row>
    <row r="23" spans="1:11" s="11" customFormat="1" ht="15">
      <c r="A23" s="32" t="s">
        <v>107</v>
      </c>
      <c r="B23" s="33" t="s">
        <v>12</v>
      </c>
      <c r="C23" s="23"/>
      <c r="D23" s="24"/>
      <c r="E23" s="23"/>
      <c r="F23" s="25"/>
      <c r="G23" s="23"/>
      <c r="H23" s="23"/>
      <c r="I23" s="11">
        <v>10078.7</v>
      </c>
      <c r="K23" s="12"/>
    </row>
    <row r="24" spans="1:11" s="11" customFormat="1" ht="15" hidden="1">
      <c r="A24" s="34" t="s">
        <v>108</v>
      </c>
      <c r="B24" s="35" t="s">
        <v>12</v>
      </c>
      <c r="C24" s="23"/>
      <c r="D24" s="24"/>
      <c r="E24" s="23"/>
      <c r="F24" s="25"/>
      <c r="G24" s="23"/>
      <c r="H24" s="23"/>
      <c r="I24" s="11">
        <v>10078.7</v>
      </c>
      <c r="K24" s="12"/>
    </row>
    <row r="25" spans="1:11" s="11" customFormat="1" ht="26.25" thickBot="1">
      <c r="A25" s="36" t="s">
        <v>109</v>
      </c>
      <c r="B25" s="37" t="s">
        <v>110</v>
      </c>
      <c r="C25" s="23"/>
      <c r="D25" s="24"/>
      <c r="E25" s="23"/>
      <c r="F25" s="25"/>
      <c r="G25" s="23"/>
      <c r="H25" s="23"/>
      <c r="I25" s="11">
        <v>10078.7</v>
      </c>
      <c r="K25" s="12"/>
    </row>
    <row r="26" spans="1:11" s="40" customFormat="1" ht="15">
      <c r="A26" s="38" t="s">
        <v>14</v>
      </c>
      <c r="B26" s="22" t="s">
        <v>15</v>
      </c>
      <c r="C26" s="23">
        <f>F26*12</f>
        <v>0</v>
      </c>
      <c r="D26" s="24">
        <f t="shared" si="0"/>
        <v>72566.64</v>
      </c>
      <c r="E26" s="23">
        <f>H26*12</f>
        <v>7.199999999999999</v>
      </c>
      <c r="F26" s="39"/>
      <c r="G26" s="23">
        <f t="shared" si="1"/>
        <v>7.199999999999999</v>
      </c>
      <c r="H26" s="23">
        <v>0.6</v>
      </c>
      <c r="I26" s="11">
        <v>10078.7</v>
      </c>
      <c r="J26" s="11">
        <v>1.07</v>
      </c>
      <c r="K26" s="12">
        <v>0.5992000000000001</v>
      </c>
    </row>
    <row r="27" spans="1:11" s="11" customFormat="1" ht="15">
      <c r="A27" s="38" t="s">
        <v>16</v>
      </c>
      <c r="B27" s="22" t="s">
        <v>17</v>
      </c>
      <c r="C27" s="23">
        <f>F27*12</f>
        <v>0</v>
      </c>
      <c r="D27" s="24">
        <f t="shared" si="0"/>
        <v>234632.13600000003</v>
      </c>
      <c r="E27" s="23">
        <f>H27*12</f>
        <v>23.28</v>
      </c>
      <c r="F27" s="39"/>
      <c r="G27" s="23">
        <f t="shared" si="1"/>
        <v>23.28</v>
      </c>
      <c r="H27" s="23">
        <v>1.94</v>
      </c>
      <c r="I27" s="11">
        <v>10078.7</v>
      </c>
      <c r="J27" s="11">
        <v>1.07</v>
      </c>
      <c r="K27" s="12">
        <v>1.9367</v>
      </c>
    </row>
    <row r="28" spans="1:11" s="19" customFormat="1" ht="30">
      <c r="A28" s="38" t="s">
        <v>56</v>
      </c>
      <c r="B28" s="22" t="s">
        <v>10</v>
      </c>
      <c r="C28" s="41"/>
      <c r="D28" s="24">
        <f t="shared" si="0"/>
        <v>3628.3320000000003</v>
      </c>
      <c r="E28" s="41">
        <f>H28*12</f>
        <v>0.36</v>
      </c>
      <c r="F28" s="39"/>
      <c r="G28" s="23">
        <f t="shared" si="1"/>
        <v>0.36</v>
      </c>
      <c r="H28" s="23">
        <v>0.03</v>
      </c>
      <c r="I28" s="11">
        <v>10078.7</v>
      </c>
      <c r="J28" s="11">
        <v>1.07</v>
      </c>
      <c r="K28" s="12">
        <v>0.032100000000000004</v>
      </c>
    </row>
    <row r="29" spans="1:11" s="19" customFormat="1" ht="30">
      <c r="A29" s="38" t="s">
        <v>81</v>
      </c>
      <c r="B29" s="22" t="s">
        <v>10</v>
      </c>
      <c r="C29" s="41"/>
      <c r="D29" s="24">
        <f t="shared" si="0"/>
        <v>3628.3320000000003</v>
      </c>
      <c r="E29" s="41">
        <f>H29*12</f>
        <v>0.36</v>
      </c>
      <c r="F29" s="39"/>
      <c r="G29" s="23">
        <f t="shared" si="1"/>
        <v>0.36</v>
      </c>
      <c r="H29" s="23">
        <v>0.03</v>
      </c>
      <c r="I29" s="11">
        <v>10078.7</v>
      </c>
      <c r="J29" s="11">
        <v>1.07</v>
      </c>
      <c r="K29" s="12">
        <v>0.032100000000000004</v>
      </c>
    </row>
    <row r="30" spans="1:11" s="19" customFormat="1" ht="15">
      <c r="A30" s="38" t="s">
        <v>57</v>
      </c>
      <c r="B30" s="22" t="s">
        <v>10</v>
      </c>
      <c r="C30" s="41"/>
      <c r="D30" s="24">
        <f t="shared" si="0"/>
        <v>9675.552</v>
      </c>
      <c r="E30" s="41"/>
      <c r="F30" s="39"/>
      <c r="G30" s="23">
        <f t="shared" si="1"/>
        <v>0.96</v>
      </c>
      <c r="H30" s="23">
        <v>0.08</v>
      </c>
      <c r="I30" s="11">
        <v>10078.7</v>
      </c>
      <c r="J30" s="11">
        <v>1.07</v>
      </c>
      <c r="K30" s="12">
        <v>0.08560000000000001</v>
      </c>
    </row>
    <row r="31" spans="1:11" s="19" customFormat="1" ht="30" hidden="1">
      <c r="A31" s="38" t="s">
        <v>58</v>
      </c>
      <c r="B31" s="22" t="s">
        <v>13</v>
      </c>
      <c r="C31" s="41"/>
      <c r="D31" s="24">
        <f t="shared" si="0"/>
        <v>0</v>
      </c>
      <c r="E31" s="41"/>
      <c r="F31" s="39"/>
      <c r="G31" s="23">
        <f t="shared" si="1"/>
        <v>0</v>
      </c>
      <c r="H31" s="23">
        <v>0</v>
      </c>
      <c r="I31" s="11">
        <v>10078.7</v>
      </c>
      <c r="J31" s="11">
        <v>1.07</v>
      </c>
      <c r="K31" s="12">
        <v>0</v>
      </c>
    </row>
    <row r="32" spans="1:11" s="19" customFormat="1" ht="30">
      <c r="A32" s="38" t="s">
        <v>59</v>
      </c>
      <c r="B32" s="22" t="s">
        <v>13</v>
      </c>
      <c r="C32" s="41"/>
      <c r="D32" s="24">
        <f t="shared" si="0"/>
        <v>2418.888</v>
      </c>
      <c r="E32" s="41"/>
      <c r="F32" s="39"/>
      <c r="G32" s="23">
        <f t="shared" si="1"/>
        <v>0.24</v>
      </c>
      <c r="H32" s="23">
        <v>0.02</v>
      </c>
      <c r="I32" s="11">
        <v>10078.7</v>
      </c>
      <c r="J32" s="11">
        <v>1.07</v>
      </c>
      <c r="K32" s="12">
        <v>0</v>
      </c>
    </row>
    <row r="33" spans="1:11" s="19" customFormat="1" ht="15" hidden="1">
      <c r="A33" s="38"/>
      <c r="B33" s="22"/>
      <c r="C33" s="41"/>
      <c r="D33" s="24"/>
      <c r="E33" s="41"/>
      <c r="F33" s="39"/>
      <c r="G33" s="23"/>
      <c r="H33" s="23"/>
      <c r="I33" s="11"/>
      <c r="J33" s="11"/>
      <c r="K33" s="12"/>
    </row>
    <row r="34" spans="1:11" s="19" customFormat="1" ht="30" hidden="1">
      <c r="A34" s="38" t="s">
        <v>60</v>
      </c>
      <c r="B34" s="22" t="s">
        <v>13</v>
      </c>
      <c r="C34" s="41"/>
      <c r="D34" s="24">
        <f t="shared" si="0"/>
        <v>0</v>
      </c>
      <c r="E34" s="41"/>
      <c r="F34" s="39"/>
      <c r="G34" s="23">
        <f t="shared" si="1"/>
        <v>0</v>
      </c>
      <c r="H34" s="23">
        <v>0</v>
      </c>
      <c r="I34" s="11">
        <v>10078.7</v>
      </c>
      <c r="J34" s="11">
        <v>1.07</v>
      </c>
      <c r="K34" s="12">
        <v>0</v>
      </c>
    </row>
    <row r="35" spans="1:11" s="11" customFormat="1" ht="15">
      <c r="A35" s="38" t="s">
        <v>25</v>
      </c>
      <c r="B35" s="22" t="s">
        <v>26</v>
      </c>
      <c r="C35" s="41">
        <f>F35*12</f>
        <v>0</v>
      </c>
      <c r="D35" s="24">
        <f t="shared" si="0"/>
        <v>3628.3320000000003</v>
      </c>
      <c r="E35" s="41">
        <f>H35*12</f>
        <v>0.36</v>
      </c>
      <c r="F35" s="39"/>
      <c r="G35" s="23">
        <f t="shared" si="1"/>
        <v>0.36</v>
      </c>
      <c r="H35" s="23">
        <v>0.03</v>
      </c>
      <c r="I35" s="11">
        <v>10078.7</v>
      </c>
      <c r="J35" s="11">
        <v>1.07</v>
      </c>
      <c r="K35" s="12">
        <v>0.032100000000000004</v>
      </c>
    </row>
    <row r="36" spans="1:11" s="11" customFormat="1" ht="15">
      <c r="A36" s="38" t="s">
        <v>27</v>
      </c>
      <c r="B36" s="42" t="s">
        <v>28</v>
      </c>
      <c r="C36" s="43">
        <f>F36*12</f>
        <v>0</v>
      </c>
      <c r="D36" s="24">
        <f t="shared" si="0"/>
        <v>2418.888</v>
      </c>
      <c r="E36" s="43">
        <f>H36*12</f>
        <v>0.24</v>
      </c>
      <c r="F36" s="44"/>
      <c r="G36" s="23">
        <f t="shared" si="1"/>
        <v>0.24</v>
      </c>
      <c r="H36" s="23">
        <v>0.02</v>
      </c>
      <c r="I36" s="11">
        <v>10078.7</v>
      </c>
      <c r="J36" s="11">
        <v>1.07</v>
      </c>
      <c r="K36" s="12">
        <v>0.021400000000000002</v>
      </c>
    </row>
    <row r="37" spans="1:11" s="40" customFormat="1" ht="30">
      <c r="A37" s="38" t="s">
        <v>24</v>
      </c>
      <c r="B37" s="22" t="s">
        <v>112</v>
      </c>
      <c r="C37" s="41">
        <f>F37*12</f>
        <v>0</v>
      </c>
      <c r="D37" s="24">
        <f t="shared" si="0"/>
        <v>3628.3320000000003</v>
      </c>
      <c r="E37" s="41">
        <f>H37*12</f>
        <v>0.36</v>
      </c>
      <c r="F37" s="39"/>
      <c r="G37" s="23">
        <f t="shared" si="1"/>
        <v>0.36</v>
      </c>
      <c r="H37" s="23">
        <v>0.03</v>
      </c>
      <c r="I37" s="11">
        <v>10078.7</v>
      </c>
      <c r="J37" s="11">
        <v>1.07</v>
      </c>
      <c r="K37" s="12">
        <v>0.032100000000000004</v>
      </c>
    </row>
    <row r="38" spans="1:11" s="40" customFormat="1" ht="15">
      <c r="A38" s="38" t="s">
        <v>38</v>
      </c>
      <c r="B38" s="22"/>
      <c r="C38" s="23"/>
      <c r="D38" s="23">
        <f>SUM(D39:D53)</f>
        <v>94612.028</v>
      </c>
      <c r="E38" s="23"/>
      <c r="F38" s="39"/>
      <c r="G38" s="23">
        <f>SUM(G39:G53)</f>
        <v>9.36</v>
      </c>
      <c r="H38" s="23">
        <f>SUM(H39:H53)</f>
        <v>0.7800000000000001</v>
      </c>
      <c r="I38" s="11">
        <v>10078.7</v>
      </c>
      <c r="J38" s="11">
        <v>1.07</v>
      </c>
      <c r="K38" s="12">
        <v>0.7908818473086479</v>
      </c>
    </row>
    <row r="39" spans="1:11" s="19" customFormat="1" ht="15" hidden="1">
      <c r="A39" s="45"/>
      <c r="B39" s="33"/>
      <c r="C39" s="46"/>
      <c r="D39" s="47"/>
      <c r="E39" s="46"/>
      <c r="F39" s="48"/>
      <c r="G39" s="46"/>
      <c r="H39" s="46"/>
      <c r="I39" s="11">
        <v>10078.7</v>
      </c>
      <c r="J39" s="11"/>
      <c r="K39" s="12"/>
    </row>
    <row r="40" spans="1:11" s="19" customFormat="1" ht="15">
      <c r="A40" s="45" t="s">
        <v>51</v>
      </c>
      <c r="B40" s="33" t="s">
        <v>18</v>
      </c>
      <c r="C40" s="46"/>
      <c r="D40" s="47">
        <f aca="true" t="shared" si="2" ref="D40:D51">G40*I40</f>
        <v>1209.444</v>
      </c>
      <c r="E40" s="46"/>
      <c r="F40" s="48"/>
      <c r="G40" s="46">
        <f aca="true" t="shared" si="3" ref="G40:G53">H40*12</f>
        <v>0.12</v>
      </c>
      <c r="H40" s="46">
        <v>0.01</v>
      </c>
      <c r="I40" s="11">
        <v>10078.7</v>
      </c>
      <c r="J40" s="11">
        <v>1.07</v>
      </c>
      <c r="K40" s="12">
        <v>0.010700000000000001</v>
      </c>
    </row>
    <row r="41" spans="1:11" s="19" customFormat="1" ht="15">
      <c r="A41" s="45" t="s">
        <v>19</v>
      </c>
      <c r="B41" s="33" t="s">
        <v>23</v>
      </c>
      <c r="C41" s="46">
        <f>F41*12</f>
        <v>0</v>
      </c>
      <c r="D41" s="47">
        <f t="shared" si="2"/>
        <v>2418.888</v>
      </c>
      <c r="E41" s="46">
        <f>H41*12</f>
        <v>0.24</v>
      </c>
      <c r="F41" s="48"/>
      <c r="G41" s="46">
        <f t="shared" si="3"/>
        <v>0.24</v>
      </c>
      <c r="H41" s="46">
        <v>0.02</v>
      </c>
      <c r="I41" s="11">
        <v>10078.7</v>
      </c>
      <c r="J41" s="11">
        <v>1.07</v>
      </c>
      <c r="K41" s="12">
        <v>0.021400000000000002</v>
      </c>
    </row>
    <row r="42" spans="1:11" s="19" customFormat="1" ht="15">
      <c r="A42" s="45" t="s">
        <v>125</v>
      </c>
      <c r="B42" s="33" t="s">
        <v>18</v>
      </c>
      <c r="C42" s="46">
        <f>F42*12</f>
        <v>0</v>
      </c>
      <c r="D42" s="47">
        <f t="shared" si="2"/>
        <v>20560.548000000003</v>
      </c>
      <c r="E42" s="46">
        <f>H42*12</f>
        <v>2.04</v>
      </c>
      <c r="F42" s="48"/>
      <c r="G42" s="46">
        <f t="shared" si="3"/>
        <v>2.04</v>
      </c>
      <c r="H42" s="46">
        <v>0.17</v>
      </c>
      <c r="I42" s="11">
        <v>10078.7</v>
      </c>
      <c r="J42" s="11">
        <v>1.07</v>
      </c>
      <c r="K42" s="12">
        <v>0.18190000000000003</v>
      </c>
    </row>
    <row r="43" spans="1:11" s="19" customFormat="1" ht="15">
      <c r="A43" s="45" t="s">
        <v>69</v>
      </c>
      <c r="B43" s="33" t="s">
        <v>18</v>
      </c>
      <c r="C43" s="46">
        <f>F43*12</f>
        <v>0</v>
      </c>
      <c r="D43" s="47">
        <f t="shared" si="2"/>
        <v>4837.776</v>
      </c>
      <c r="E43" s="46">
        <f>H43*12</f>
        <v>0.48</v>
      </c>
      <c r="F43" s="48"/>
      <c r="G43" s="46">
        <f t="shared" si="3"/>
        <v>0.48</v>
      </c>
      <c r="H43" s="46">
        <v>0.04</v>
      </c>
      <c r="I43" s="11">
        <v>10078.7</v>
      </c>
      <c r="J43" s="11">
        <v>1.07</v>
      </c>
      <c r="K43" s="12">
        <v>0.042800000000000005</v>
      </c>
    </row>
    <row r="44" spans="1:11" s="19" customFormat="1" ht="15">
      <c r="A44" s="45" t="s">
        <v>20</v>
      </c>
      <c r="B44" s="33" t="s">
        <v>18</v>
      </c>
      <c r="C44" s="46">
        <f>F44*12</f>
        <v>0</v>
      </c>
      <c r="D44" s="47">
        <f t="shared" si="2"/>
        <v>8466.108000000002</v>
      </c>
      <c r="E44" s="46">
        <f>H44*12</f>
        <v>0.8400000000000001</v>
      </c>
      <c r="F44" s="48"/>
      <c r="G44" s="46">
        <f t="shared" si="3"/>
        <v>0.8400000000000001</v>
      </c>
      <c r="H44" s="46">
        <v>0.07</v>
      </c>
      <c r="I44" s="11">
        <v>10078.7</v>
      </c>
      <c r="J44" s="11">
        <v>1.07</v>
      </c>
      <c r="K44" s="12">
        <v>0.07490000000000001</v>
      </c>
    </row>
    <row r="45" spans="1:11" s="19" customFormat="1" ht="15">
      <c r="A45" s="45" t="s">
        <v>21</v>
      </c>
      <c r="B45" s="33" t="s">
        <v>18</v>
      </c>
      <c r="C45" s="46">
        <f>F45*12</f>
        <v>0</v>
      </c>
      <c r="D45" s="47">
        <f t="shared" si="2"/>
        <v>1209.444</v>
      </c>
      <c r="E45" s="46">
        <f>H45*12</f>
        <v>0.12</v>
      </c>
      <c r="F45" s="48"/>
      <c r="G45" s="46">
        <f t="shared" si="3"/>
        <v>0.12</v>
      </c>
      <c r="H45" s="46">
        <v>0.01</v>
      </c>
      <c r="I45" s="11">
        <v>10078.7</v>
      </c>
      <c r="J45" s="11">
        <v>1.07</v>
      </c>
      <c r="K45" s="12">
        <v>0.010700000000000001</v>
      </c>
    </row>
    <row r="46" spans="1:11" s="19" customFormat="1" ht="15">
      <c r="A46" s="45" t="s">
        <v>63</v>
      </c>
      <c r="B46" s="33" t="s">
        <v>18</v>
      </c>
      <c r="C46" s="46"/>
      <c r="D46" s="47">
        <f t="shared" si="2"/>
        <v>2418.888</v>
      </c>
      <c r="E46" s="46"/>
      <c r="F46" s="48"/>
      <c r="G46" s="46">
        <f t="shared" si="3"/>
        <v>0.24</v>
      </c>
      <c r="H46" s="46">
        <v>0.02</v>
      </c>
      <c r="I46" s="11">
        <v>10078.7</v>
      </c>
      <c r="J46" s="11">
        <v>1.07</v>
      </c>
      <c r="K46" s="12">
        <v>0.021400000000000002</v>
      </c>
    </row>
    <row r="47" spans="1:11" s="19" customFormat="1" ht="15">
      <c r="A47" s="45" t="s">
        <v>64</v>
      </c>
      <c r="B47" s="33" t="s">
        <v>23</v>
      </c>
      <c r="C47" s="46"/>
      <c r="D47" s="47">
        <f t="shared" si="2"/>
        <v>10884.996000000001</v>
      </c>
      <c r="E47" s="46"/>
      <c r="F47" s="48"/>
      <c r="G47" s="46">
        <f t="shared" si="3"/>
        <v>1.08</v>
      </c>
      <c r="H47" s="46">
        <v>0.09</v>
      </c>
      <c r="I47" s="11">
        <v>10078.7</v>
      </c>
      <c r="J47" s="11">
        <v>1.07</v>
      </c>
      <c r="K47" s="12">
        <v>0.08560000000000001</v>
      </c>
    </row>
    <row r="48" spans="1:11" s="19" customFormat="1" ht="25.5">
      <c r="A48" s="45" t="s">
        <v>22</v>
      </c>
      <c r="B48" s="33" t="s">
        <v>18</v>
      </c>
      <c r="C48" s="46">
        <f>F48*12</f>
        <v>0</v>
      </c>
      <c r="D48" s="47">
        <f t="shared" si="2"/>
        <v>6047.220000000001</v>
      </c>
      <c r="E48" s="46">
        <f>H48*12</f>
        <v>0.6000000000000001</v>
      </c>
      <c r="F48" s="48"/>
      <c r="G48" s="46">
        <f t="shared" si="3"/>
        <v>0.6000000000000001</v>
      </c>
      <c r="H48" s="46">
        <v>0.05</v>
      </c>
      <c r="I48" s="11">
        <v>10078.7</v>
      </c>
      <c r="J48" s="11">
        <v>1.07</v>
      </c>
      <c r="K48" s="12">
        <v>0.053500000000000006</v>
      </c>
    </row>
    <row r="49" spans="1:11" s="19" customFormat="1" ht="15">
      <c r="A49" s="45" t="s">
        <v>39</v>
      </c>
      <c r="B49" s="33" t="s">
        <v>18</v>
      </c>
      <c r="C49" s="46"/>
      <c r="D49" s="47">
        <f t="shared" si="2"/>
        <v>1209.444</v>
      </c>
      <c r="E49" s="46"/>
      <c r="F49" s="48"/>
      <c r="G49" s="46">
        <f t="shared" si="3"/>
        <v>0.12</v>
      </c>
      <c r="H49" s="46">
        <v>0.01</v>
      </c>
      <c r="I49" s="11">
        <v>10078.7</v>
      </c>
      <c r="J49" s="11">
        <v>1.07</v>
      </c>
      <c r="K49" s="12">
        <v>0.010700000000000001</v>
      </c>
    </row>
    <row r="50" spans="1:11" s="19" customFormat="1" ht="15" hidden="1">
      <c r="A50" s="45"/>
      <c r="B50" s="33"/>
      <c r="C50" s="49"/>
      <c r="D50" s="47"/>
      <c r="E50" s="49"/>
      <c r="F50" s="48"/>
      <c r="G50" s="46"/>
      <c r="H50" s="46"/>
      <c r="I50" s="11">
        <v>10078.7</v>
      </c>
      <c r="J50" s="11"/>
      <c r="K50" s="12"/>
    </row>
    <row r="51" spans="1:11" s="19" customFormat="1" ht="15">
      <c r="A51" s="45" t="s">
        <v>68</v>
      </c>
      <c r="B51" s="33" t="s">
        <v>18</v>
      </c>
      <c r="C51" s="49">
        <f>F51*12</f>
        <v>0</v>
      </c>
      <c r="D51" s="47">
        <f t="shared" si="2"/>
        <v>15722.772</v>
      </c>
      <c r="E51" s="49">
        <f>H51*12</f>
        <v>1.56</v>
      </c>
      <c r="F51" s="48"/>
      <c r="G51" s="46">
        <f t="shared" si="3"/>
        <v>1.56</v>
      </c>
      <c r="H51" s="46">
        <v>0.13</v>
      </c>
      <c r="I51" s="11">
        <v>10078.7</v>
      </c>
      <c r="J51" s="11">
        <v>1.07</v>
      </c>
      <c r="K51" s="12">
        <v>0.12840000000000001</v>
      </c>
    </row>
    <row r="52" spans="1:11" s="19" customFormat="1" ht="15" hidden="1">
      <c r="A52" s="45"/>
      <c r="B52" s="33"/>
      <c r="C52" s="46"/>
      <c r="D52" s="47"/>
      <c r="E52" s="46"/>
      <c r="F52" s="48"/>
      <c r="G52" s="46"/>
      <c r="H52" s="46"/>
      <c r="I52" s="11">
        <v>10078.7</v>
      </c>
      <c r="J52" s="11"/>
      <c r="K52" s="12"/>
    </row>
    <row r="53" spans="1:11" s="19" customFormat="1" ht="15">
      <c r="A53" s="45" t="s">
        <v>123</v>
      </c>
      <c r="B53" s="33" t="s">
        <v>18</v>
      </c>
      <c r="C53" s="46"/>
      <c r="D53" s="47">
        <v>19626.5</v>
      </c>
      <c r="E53" s="46"/>
      <c r="F53" s="48"/>
      <c r="G53" s="46">
        <f t="shared" si="3"/>
        <v>1.92</v>
      </c>
      <c r="H53" s="46">
        <v>0.16</v>
      </c>
      <c r="I53" s="11">
        <v>10078.7</v>
      </c>
      <c r="J53" s="11">
        <v>1.07</v>
      </c>
      <c r="K53" s="12">
        <v>0.07398184730864786</v>
      </c>
    </row>
    <row r="54" spans="1:11" s="40" customFormat="1" ht="30">
      <c r="A54" s="38" t="s">
        <v>47</v>
      </c>
      <c r="B54" s="22"/>
      <c r="C54" s="23"/>
      <c r="D54" s="23">
        <f>SUM(D55:D66)</f>
        <v>2418.888</v>
      </c>
      <c r="E54" s="23"/>
      <c r="F54" s="39"/>
      <c r="G54" s="23">
        <f>SUM(G55:G66)</f>
        <v>0.24</v>
      </c>
      <c r="H54" s="23">
        <f>SUM(H55:H66)</f>
        <v>0.02</v>
      </c>
      <c r="I54" s="11">
        <v>10078.7</v>
      </c>
      <c r="J54" s="11">
        <v>1.07</v>
      </c>
      <c r="K54" s="12">
        <v>0.11153513661039491</v>
      </c>
    </row>
    <row r="55" spans="1:11" s="19" customFormat="1" ht="15" hidden="1">
      <c r="A55" s="45" t="s">
        <v>40</v>
      </c>
      <c r="B55" s="33" t="s">
        <v>70</v>
      </c>
      <c r="C55" s="46"/>
      <c r="D55" s="47">
        <f aca="true" t="shared" si="4" ref="D55:D65">G55*I55</f>
        <v>0</v>
      </c>
      <c r="E55" s="46"/>
      <c r="F55" s="48"/>
      <c r="G55" s="46">
        <f aca="true" t="shared" si="5" ref="G55:G65">H55*12</f>
        <v>0</v>
      </c>
      <c r="H55" s="46">
        <v>0</v>
      </c>
      <c r="I55" s="11">
        <v>10078.7</v>
      </c>
      <c r="J55" s="11">
        <v>1.07</v>
      </c>
      <c r="K55" s="12">
        <v>0</v>
      </c>
    </row>
    <row r="56" spans="1:11" s="19" customFormat="1" ht="25.5" hidden="1">
      <c r="A56" s="45" t="s">
        <v>41</v>
      </c>
      <c r="B56" s="33" t="s">
        <v>52</v>
      </c>
      <c r="C56" s="46"/>
      <c r="D56" s="47">
        <f t="shared" si="4"/>
        <v>0</v>
      </c>
      <c r="E56" s="46"/>
      <c r="F56" s="48"/>
      <c r="G56" s="46">
        <f t="shared" si="5"/>
        <v>0</v>
      </c>
      <c r="H56" s="46">
        <v>0</v>
      </c>
      <c r="I56" s="11">
        <v>10078.7</v>
      </c>
      <c r="J56" s="11">
        <v>1.07</v>
      </c>
      <c r="K56" s="12">
        <v>0</v>
      </c>
    </row>
    <row r="57" spans="1:11" s="19" customFormat="1" ht="15" hidden="1">
      <c r="A57" s="45" t="s">
        <v>74</v>
      </c>
      <c r="B57" s="33" t="s">
        <v>73</v>
      </c>
      <c r="C57" s="46"/>
      <c r="D57" s="47">
        <f t="shared" si="4"/>
        <v>0</v>
      </c>
      <c r="E57" s="46"/>
      <c r="F57" s="48"/>
      <c r="G57" s="46">
        <f t="shared" si="5"/>
        <v>0</v>
      </c>
      <c r="H57" s="46">
        <v>0</v>
      </c>
      <c r="I57" s="11">
        <v>10078.7</v>
      </c>
      <c r="J57" s="11">
        <v>1.07</v>
      </c>
      <c r="K57" s="12">
        <v>0</v>
      </c>
    </row>
    <row r="58" spans="1:11" s="19" customFormat="1" ht="25.5" hidden="1">
      <c r="A58" s="45" t="s">
        <v>71</v>
      </c>
      <c r="B58" s="33" t="s">
        <v>72</v>
      </c>
      <c r="C58" s="46"/>
      <c r="D58" s="47">
        <f t="shared" si="4"/>
        <v>0</v>
      </c>
      <c r="E58" s="46"/>
      <c r="F58" s="48"/>
      <c r="G58" s="46">
        <f t="shared" si="5"/>
        <v>0</v>
      </c>
      <c r="H58" s="46">
        <v>0</v>
      </c>
      <c r="I58" s="11">
        <v>10078.7</v>
      </c>
      <c r="J58" s="11">
        <v>1.07</v>
      </c>
      <c r="K58" s="12">
        <v>0</v>
      </c>
    </row>
    <row r="59" spans="1:11" s="19" customFormat="1" ht="15" hidden="1">
      <c r="A59" s="45"/>
      <c r="B59" s="33"/>
      <c r="C59" s="46"/>
      <c r="D59" s="47"/>
      <c r="E59" s="46"/>
      <c r="F59" s="48"/>
      <c r="G59" s="46"/>
      <c r="H59" s="46"/>
      <c r="I59" s="11">
        <v>10078.7</v>
      </c>
      <c r="J59" s="11"/>
      <c r="K59" s="12"/>
    </row>
    <row r="60" spans="1:11" s="19" customFormat="1" ht="15" hidden="1">
      <c r="A60" s="45" t="s">
        <v>54</v>
      </c>
      <c r="B60" s="33" t="s">
        <v>73</v>
      </c>
      <c r="C60" s="46"/>
      <c r="D60" s="47">
        <f t="shared" si="4"/>
        <v>0</v>
      </c>
      <c r="E60" s="46"/>
      <c r="F60" s="48"/>
      <c r="G60" s="46">
        <f t="shared" si="5"/>
        <v>0</v>
      </c>
      <c r="H60" s="46">
        <v>0</v>
      </c>
      <c r="I60" s="11">
        <v>10078.7</v>
      </c>
      <c r="J60" s="11">
        <v>1.07</v>
      </c>
      <c r="K60" s="12">
        <v>0</v>
      </c>
    </row>
    <row r="61" spans="1:11" s="19" customFormat="1" ht="15" hidden="1">
      <c r="A61" s="45" t="s">
        <v>55</v>
      </c>
      <c r="B61" s="33" t="s">
        <v>18</v>
      </c>
      <c r="C61" s="46"/>
      <c r="D61" s="47">
        <f t="shared" si="4"/>
        <v>0</v>
      </c>
      <c r="E61" s="46"/>
      <c r="F61" s="48"/>
      <c r="G61" s="46">
        <f t="shared" si="5"/>
        <v>0</v>
      </c>
      <c r="H61" s="46">
        <v>0</v>
      </c>
      <c r="I61" s="11">
        <v>10078.7</v>
      </c>
      <c r="J61" s="11">
        <v>1.07</v>
      </c>
      <c r="K61" s="12">
        <v>0</v>
      </c>
    </row>
    <row r="62" spans="1:11" s="19" customFormat="1" ht="25.5" hidden="1">
      <c r="A62" s="45" t="s">
        <v>53</v>
      </c>
      <c r="B62" s="33" t="s">
        <v>18</v>
      </c>
      <c r="C62" s="46"/>
      <c r="D62" s="47">
        <f t="shared" si="4"/>
        <v>0</v>
      </c>
      <c r="E62" s="46"/>
      <c r="F62" s="48"/>
      <c r="G62" s="46">
        <f t="shared" si="5"/>
        <v>0</v>
      </c>
      <c r="H62" s="46">
        <v>0</v>
      </c>
      <c r="I62" s="11">
        <v>10078.7</v>
      </c>
      <c r="J62" s="11">
        <v>1.07</v>
      </c>
      <c r="K62" s="12">
        <v>0</v>
      </c>
    </row>
    <row r="63" spans="1:11" s="19" customFormat="1" ht="15">
      <c r="A63" s="45" t="s">
        <v>128</v>
      </c>
      <c r="B63" s="33" t="s">
        <v>18</v>
      </c>
      <c r="C63" s="46"/>
      <c r="D63" s="47">
        <f t="shared" si="4"/>
        <v>2418.888</v>
      </c>
      <c r="E63" s="46"/>
      <c r="F63" s="48"/>
      <c r="G63" s="46">
        <f t="shared" si="5"/>
        <v>0.24</v>
      </c>
      <c r="H63" s="46">
        <v>0.02</v>
      </c>
      <c r="I63" s="11">
        <v>10078.7</v>
      </c>
      <c r="J63" s="11">
        <v>1.07</v>
      </c>
      <c r="K63" s="12">
        <v>0.021400000000000002</v>
      </c>
    </row>
    <row r="64" spans="1:11" s="19" customFormat="1" ht="15" hidden="1">
      <c r="A64" s="45" t="s">
        <v>66</v>
      </c>
      <c r="B64" s="33" t="s">
        <v>10</v>
      </c>
      <c r="C64" s="46"/>
      <c r="D64" s="47">
        <f t="shared" si="4"/>
        <v>0</v>
      </c>
      <c r="E64" s="46"/>
      <c r="F64" s="48"/>
      <c r="G64" s="46">
        <f t="shared" si="5"/>
        <v>0</v>
      </c>
      <c r="H64" s="46">
        <v>0</v>
      </c>
      <c r="I64" s="11">
        <v>10078.7</v>
      </c>
      <c r="J64" s="11">
        <v>1.07</v>
      </c>
      <c r="K64" s="12">
        <v>0</v>
      </c>
    </row>
    <row r="65" spans="1:11" s="19" customFormat="1" ht="15" hidden="1">
      <c r="A65" s="45" t="s">
        <v>65</v>
      </c>
      <c r="B65" s="33" t="s">
        <v>10</v>
      </c>
      <c r="C65" s="49"/>
      <c r="D65" s="47">
        <f t="shared" si="4"/>
        <v>0</v>
      </c>
      <c r="E65" s="49"/>
      <c r="F65" s="48"/>
      <c r="G65" s="46">
        <f t="shared" si="5"/>
        <v>0</v>
      </c>
      <c r="H65" s="46">
        <v>0</v>
      </c>
      <c r="I65" s="11">
        <v>10078.7</v>
      </c>
      <c r="J65" s="11">
        <v>1.07</v>
      </c>
      <c r="K65" s="12">
        <v>0</v>
      </c>
    </row>
    <row r="66" spans="1:11" s="19" customFormat="1" ht="15" hidden="1">
      <c r="A66" s="45"/>
      <c r="B66" s="33"/>
      <c r="C66" s="46"/>
      <c r="D66" s="47"/>
      <c r="E66" s="46"/>
      <c r="F66" s="48"/>
      <c r="G66" s="46"/>
      <c r="H66" s="46"/>
      <c r="I66" s="11">
        <v>10078.7</v>
      </c>
      <c r="J66" s="11"/>
      <c r="K66" s="12"/>
    </row>
    <row r="67" spans="1:11" s="19" customFormat="1" ht="30">
      <c r="A67" s="38" t="s">
        <v>48</v>
      </c>
      <c r="B67" s="33"/>
      <c r="C67" s="46"/>
      <c r="D67" s="23">
        <f>D68+D69+D70</f>
        <v>4541.462</v>
      </c>
      <c r="E67" s="46"/>
      <c r="F67" s="48"/>
      <c r="G67" s="23">
        <f>G68+G69+G70</f>
        <v>0.48</v>
      </c>
      <c r="H67" s="23">
        <f>H68+H69+H70</f>
        <v>0.04</v>
      </c>
      <c r="I67" s="11">
        <v>10078.7</v>
      </c>
      <c r="J67" s="11">
        <v>1.07</v>
      </c>
      <c r="K67" s="12">
        <v>0.042800000000000005</v>
      </c>
    </row>
    <row r="68" spans="1:11" s="19" customFormat="1" ht="15">
      <c r="A68" s="45" t="s">
        <v>124</v>
      </c>
      <c r="B68" s="33" t="s">
        <v>18</v>
      </c>
      <c r="C68" s="46"/>
      <c r="D68" s="47">
        <v>913.13</v>
      </c>
      <c r="E68" s="46"/>
      <c r="F68" s="48"/>
      <c r="G68" s="46">
        <f>H68*12</f>
        <v>0.12</v>
      </c>
      <c r="H68" s="46">
        <v>0.01</v>
      </c>
      <c r="I68" s="11">
        <v>10078.7</v>
      </c>
      <c r="J68" s="11">
        <v>1.07</v>
      </c>
      <c r="K68" s="12">
        <v>0.010700000000000001</v>
      </c>
    </row>
    <row r="69" spans="1:11" s="19" customFormat="1" ht="15">
      <c r="A69" s="45" t="s">
        <v>113</v>
      </c>
      <c r="B69" s="33" t="s">
        <v>18</v>
      </c>
      <c r="C69" s="46"/>
      <c r="D69" s="47">
        <f>G69*I69</f>
        <v>3628.3320000000003</v>
      </c>
      <c r="E69" s="46"/>
      <c r="F69" s="48"/>
      <c r="G69" s="46">
        <f>H69*12</f>
        <v>0.36</v>
      </c>
      <c r="H69" s="46">
        <v>0.03</v>
      </c>
      <c r="I69" s="11">
        <v>10078.7</v>
      </c>
      <c r="J69" s="11">
        <v>1.07</v>
      </c>
      <c r="K69" s="12">
        <v>0.032100000000000004</v>
      </c>
    </row>
    <row r="70" spans="1:11" s="19" customFormat="1" ht="15" hidden="1">
      <c r="A70" s="45" t="s">
        <v>67</v>
      </c>
      <c r="B70" s="33" t="s">
        <v>10</v>
      </c>
      <c r="C70" s="46"/>
      <c r="D70" s="47">
        <f>G70*I70</f>
        <v>0</v>
      </c>
      <c r="E70" s="46"/>
      <c r="F70" s="48"/>
      <c r="G70" s="46">
        <f>H70*12</f>
        <v>0</v>
      </c>
      <c r="H70" s="46">
        <v>0</v>
      </c>
      <c r="I70" s="11">
        <v>10078.7</v>
      </c>
      <c r="J70" s="11">
        <v>1.07</v>
      </c>
      <c r="K70" s="12">
        <v>0</v>
      </c>
    </row>
    <row r="71" spans="1:11" s="19" customFormat="1" ht="15">
      <c r="A71" s="38" t="s">
        <v>49</v>
      </c>
      <c r="B71" s="33"/>
      <c r="C71" s="46"/>
      <c r="D71" s="23">
        <f>SUM(D72:D79)</f>
        <v>52006.092</v>
      </c>
      <c r="E71" s="46"/>
      <c r="F71" s="48"/>
      <c r="G71" s="23">
        <f>SUM(G72:G79)</f>
        <v>5.16</v>
      </c>
      <c r="H71" s="23">
        <f>SUM(H72:H79)</f>
        <v>0.43</v>
      </c>
      <c r="I71" s="11">
        <v>10078.7</v>
      </c>
      <c r="J71" s="11">
        <v>1.07</v>
      </c>
      <c r="K71" s="12">
        <v>0.2675</v>
      </c>
    </row>
    <row r="72" spans="1:11" s="19" customFormat="1" ht="15">
      <c r="A72" s="45" t="s">
        <v>42</v>
      </c>
      <c r="B72" s="33" t="s">
        <v>10</v>
      </c>
      <c r="C72" s="46"/>
      <c r="D72" s="47">
        <f aca="true" t="shared" si="6" ref="D72:D79">G72*I72</f>
        <v>2418.888</v>
      </c>
      <c r="E72" s="46"/>
      <c r="F72" s="48"/>
      <c r="G72" s="46">
        <f aca="true" t="shared" si="7" ref="G72:G79">H72*12</f>
        <v>0.24</v>
      </c>
      <c r="H72" s="46">
        <v>0.02</v>
      </c>
      <c r="I72" s="11">
        <v>10078.7</v>
      </c>
      <c r="J72" s="11">
        <v>1.07</v>
      </c>
      <c r="K72" s="12">
        <v>0.021400000000000002</v>
      </c>
    </row>
    <row r="73" spans="1:11" s="19" customFormat="1" ht="15">
      <c r="A73" s="45" t="s">
        <v>83</v>
      </c>
      <c r="B73" s="33" t="s">
        <v>18</v>
      </c>
      <c r="C73" s="46"/>
      <c r="D73" s="47">
        <f t="shared" si="6"/>
        <v>18141.66</v>
      </c>
      <c r="E73" s="46"/>
      <c r="F73" s="48"/>
      <c r="G73" s="46">
        <f t="shared" si="7"/>
        <v>1.7999999999999998</v>
      </c>
      <c r="H73" s="46">
        <v>0.15</v>
      </c>
      <c r="I73" s="11">
        <v>10078.7</v>
      </c>
      <c r="J73" s="11">
        <v>1.07</v>
      </c>
      <c r="K73" s="12">
        <v>0.14980000000000002</v>
      </c>
    </row>
    <row r="74" spans="1:11" s="19" customFormat="1" ht="15">
      <c r="A74" s="45" t="s">
        <v>43</v>
      </c>
      <c r="B74" s="33" t="s">
        <v>18</v>
      </c>
      <c r="C74" s="46"/>
      <c r="D74" s="47">
        <f t="shared" si="6"/>
        <v>2418.888</v>
      </c>
      <c r="E74" s="46"/>
      <c r="F74" s="48"/>
      <c r="G74" s="46">
        <f t="shared" si="7"/>
        <v>0.24</v>
      </c>
      <c r="H74" s="46">
        <v>0.02</v>
      </c>
      <c r="I74" s="11">
        <v>10078.7</v>
      </c>
      <c r="J74" s="11">
        <v>1.07</v>
      </c>
      <c r="K74" s="12">
        <v>0.021400000000000002</v>
      </c>
    </row>
    <row r="75" spans="1:11" s="19" customFormat="1" ht="27.75" customHeight="1">
      <c r="A75" s="45" t="s">
        <v>126</v>
      </c>
      <c r="B75" s="33" t="s">
        <v>13</v>
      </c>
      <c r="C75" s="46"/>
      <c r="D75" s="47">
        <f t="shared" si="6"/>
        <v>10884.996000000001</v>
      </c>
      <c r="E75" s="46"/>
      <c r="F75" s="48"/>
      <c r="G75" s="46">
        <f t="shared" si="7"/>
        <v>1.08</v>
      </c>
      <c r="H75" s="46">
        <v>0.09</v>
      </c>
      <c r="I75" s="11">
        <v>10078.7</v>
      </c>
      <c r="J75" s="11">
        <v>1.07</v>
      </c>
      <c r="K75" s="12">
        <v>0</v>
      </c>
    </row>
    <row r="76" spans="1:11" s="19" customFormat="1" ht="25.5">
      <c r="A76" s="45" t="s">
        <v>127</v>
      </c>
      <c r="B76" s="33" t="s">
        <v>13</v>
      </c>
      <c r="C76" s="46"/>
      <c r="D76" s="47">
        <f t="shared" si="6"/>
        <v>9675.552</v>
      </c>
      <c r="E76" s="46"/>
      <c r="F76" s="48"/>
      <c r="G76" s="46">
        <f t="shared" si="7"/>
        <v>0.96</v>
      </c>
      <c r="H76" s="46">
        <v>0.08</v>
      </c>
      <c r="I76" s="11">
        <v>10078.7</v>
      </c>
      <c r="J76" s="11">
        <v>1.07</v>
      </c>
      <c r="K76" s="12">
        <v>0</v>
      </c>
    </row>
    <row r="77" spans="1:11" s="19" customFormat="1" ht="25.5" hidden="1">
      <c r="A77" s="45" t="s">
        <v>75</v>
      </c>
      <c r="B77" s="33" t="s">
        <v>13</v>
      </c>
      <c r="C77" s="46"/>
      <c r="D77" s="47">
        <f t="shared" si="6"/>
        <v>0</v>
      </c>
      <c r="E77" s="46"/>
      <c r="F77" s="48"/>
      <c r="G77" s="46">
        <f t="shared" si="7"/>
        <v>0</v>
      </c>
      <c r="H77" s="46">
        <v>0</v>
      </c>
      <c r="I77" s="11">
        <v>10078.7</v>
      </c>
      <c r="J77" s="11">
        <v>1.07</v>
      </c>
      <c r="K77" s="12">
        <v>0</v>
      </c>
    </row>
    <row r="78" spans="1:11" s="19" customFormat="1" ht="25.5" hidden="1">
      <c r="A78" s="45" t="s">
        <v>80</v>
      </c>
      <c r="B78" s="33" t="s">
        <v>13</v>
      </c>
      <c r="C78" s="46"/>
      <c r="D78" s="47">
        <f t="shared" si="6"/>
        <v>0</v>
      </c>
      <c r="E78" s="46"/>
      <c r="F78" s="48"/>
      <c r="G78" s="46">
        <f t="shared" si="7"/>
        <v>0</v>
      </c>
      <c r="H78" s="46">
        <v>0</v>
      </c>
      <c r="I78" s="11">
        <v>10078.7</v>
      </c>
      <c r="J78" s="11">
        <v>1.07</v>
      </c>
      <c r="K78" s="12">
        <v>0</v>
      </c>
    </row>
    <row r="79" spans="1:11" s="19" customFormat="1" ht="25.5">
      <c r="A79" s="45" t="s">
        <v>79</v>
      </c>
      <c r="B79" s="33" t="s">
        <v>13</v>
      </c>
      <c r="C79" s="46"/>
      <c r="D79" s="47">
        <f t="shared" si="6"/>
        <v>8466.108000000002</v>
      </c>
      <c r="E79" s="46"/>
      <c r="F79" s="48"/>
      <c r="G79" s="46">
        <f t="shared" si="7"/>
        <v>0.8400000000000001</v>
      </c>
      <c r="H79" s="46">
        <v>0.07</v>
      </c>
      <c r="I79" s="11">
        <v>10078.7</v>
      </c>
      <c r="J79" s="11">
        <v>1.07</v>
      </c>
      <c r="K79" s="12">
        <v>0.07490000000000001</v>
      </c>
    </row>
    <row r="80" spans="1:11" s="19" customFormat="1" ht="15">
      <c r="A80" s="38" t="s">
        <v>50</v>
      </c>
      <c r="B80" s="33"/>
      <c r="C80" s="46"/>
      <c r="D80" s="23">
        <f>D81+D82+D83</f>
        <v>12094.439999999999</v>
      </c>
      <c r="E80" s="46"/>
      <c r="F80" s="48"/>
      <c r="G80" s="23">
        <f>G81+G82+G83</f>
        <v>1.2000000000000002</v>
      </c>
      <c r="H80" s="23">
        <f>H81+H82+H83</f>
        <v>0.09999999999999999</v>
      </c>
      <c r="I80" s="11">
        <v>10078.7</v>
      </c>
      <c r="J80" s="11">
        <v>1.07</v>
      </c>
      <c r="K80" s="12">
        <v>0.0963</v>
      </c>
    </row>
    <row r="81" spans="1:11" s="19" customFormat="1" ht="15">
      <c r="A81" s="45" t="s">
        <v>44</v>
      </c>
      <c r="B81" s="33" t="s">
        <v>18</v>
      </c>
      <c r="C81" s="46"/>
      <c r="D81" s="47">
        <f>G81*I81</f>
        <v>1209.444</v>
      </c>
      <c r="E81" s="46"/>
      <c r="F81" s="48"/>
      <c r="G81" s="46">
        <f>H81*12</f>
        <v>0.12</v>
      </c>
      <c r="H81" s="46">
        <v>0.01</v>
      </c>
      <c r="I81" s="11">
        <v>10078.7</v>
      </c>
      <c r="J81" s="11">
        <v>1.07</v>
      </c>
      <c r="K81" s="12">
        <v>0.010700000000000001</v>
      </c>
    </row>
    <row r="82" spans="1:11" s="19" customFormat="1" ht="15">
      <c r="A82" s="45" t="s">
        <v>45</v>
      </c>
      <c r="B82" s="33" t="s">
        <v>18</v>
      </c>
      <c r="C82" s="46"/>
      <c r="D82" s="47">
        <f>G82*I82</f>
        <v>9675.552</v>
      </c>
      <c r="E82" s="46"/>
      <c r="F82" s="48"/>
      <c r="G82" s="46">
        <f>H82*12</f>
        <v>0.96</v>
      </c>
      <c r="H82" s="46">
        <v>0.08</v>
      </c>
      <c r="I82" s="11">
        <v>10078.7</v>
      </c>
      <c r="J82" s="11">
        <v>1.07</v>
      </c>
      <c r="K82" s="12">
        <v>0.07490000000000001</v>
      </c>
    </row>
    <row r="83" spans="1:11" s="19" customFormat="1" ht="15">
      <c r="A83" s="45" t="s">
        <v>46</v>
      </c>
      <c r="B83" s="33" t="s">
        <v>18</v>
      </c>
      <c r="C83" s="46"/>
      <c r="D83" s="47">
        <f>G83*I83</f>
        <v>1209.444</v>
      </c>
      <c r="E83" s="46"/>
      <c r="F83" s="48"/>
      <c r="G83" s="46">
        <f>H83*12</f>
        <v>0.12</v>
      </c>
      <c r="H83" s="46">
        <v>0.01</v>
      </c>
      <c r="I83" s="11">
        <v>10078.7</v>
      </c>
      <c r="J83" s="11">
        <v>1.07</v>
      </c>
      <c r="K83" s="12">
        <v>0.010700000000000001</v>
      </c>
    </row>
    <row r="84" spans="1:11" s="11" customFormat="1" ht="15">
      <c r="A84" s="38" t="s">
        <v>62</v>
      </c>
      <c r="B84" s="22"/>
      <c r="C84" s="23"/>
      <c r="D84" s="23">
        <f>D85+D86</f>
        <v>35073.87600000001</v>
      </c>
      <c r="E84" s="23"/>
      <c r="F84" s="39"/>
      <c r="G84" s="23">
        <f>G85+G86</f>
        <v>3.4800000000000004</v>
      </c>
      <c r="H84" s="23">
        <f>H85+H86</f>
        <v>0.29000000000000004</v>
      </c>
      <c r="I84" s="11">
        <v>10078.7</v>
      </c>
      <c r="J84" s="11">
        <v>1.07</v>
      </c>
      <c r="K84" s="12">
        <v>0.28890000000000005</v>
      </c>
    </row>
    <row r="85" spans="1:11" s="19" customFormat="1" ht="15">
      <c r="A85" s="45" t="s">
        <v>77</v>
      </c>
      <c r="B85" s="33" t="s">
        <v>18</v>
      </c>
      <c r="C85" s="46"/>
      <c r="D85" s="47">
        <f>G85*I85</f>
        <v>1209.444</v>
      </c>
      <c r="E85" s="46"/>
      <c r="F85" s="48"/>
      <c r="G85" s="46">
        <f>H85*12</f>
        <v>0.12</v>
      </c>
      <c r="H85" s="46">
        <v>0.01</v>
      </c>
      <c r="I85" s="11">
        <v>10078.7</v>
      </c>
      <c r="J85" s="11">
        <v>1.07</v>
      </c>
      <c r="K85" s="12">
        <v>0.010700000000000001</v>
      </c>
    </row>
    <row r="86" spans="1:11" s="19" customFormat="1" ht="25.5">
      <c r="A86" s="45" t="s">
        <v>76</v>
      </c>
      <c r="B86" s="33" t="s">
        <v>13</v>
      </c>
      <c r="C86" s="46">
        <f>F86*12</f>
        <v>0</v>
      </c>
      <c r="D86" s="47">
        <f>G86*I86</f>
        <v>33864.43200000001</v>
      </c>
      <c r="E86" s="46">
        <f>H86*12</f>
        <v>3.3600000000000003</v>
      </c>
      <c r="F86" s="48"/>
      <c r="G86" s="46">
        <f>H86*12</f>
        <v>3.3600000000000003</v>
      </c>
      <c r="H86" s="46">
        <v>0.28</v>
      </c>
      <c r="I86" s="11">
        <v>10078.7</v>
      </c>
      <c r="J86" s="11">
        <v>1.07</v>
      </c>
      <c r="K86" s="12">
        <v>0.2782</v>
      </c>
    </row>
    <row r="87" spans="1:11" s="11" customFormat="1" ht="15">
      <c r="A87" s="38" t="s">
        <v>61</v>
      </c>
      <c r="B87" s="22"/>
      <c r="C87" s="23"/>
      <c r="D87" s="23">
        <f>D88+D89+D90</f>
        <v>30236.100000000002</v>
      </c>
      <c r="E87" s="23"/>
      <c r="F87" s="39"/>
      <c r="G87" s="23">
        <f>G88+G89+G90</f>
        <v>3</v>
      </c>
      <c r="H87" s="23">
        <f>H88+H89+H90</f>
        <v>0.25</v>
      </c>
      <c r="I87" s="11">
        <v>10078.7</v>
      </c>
      <c r="J87" s="11">
        <v>1.07</v>
      </c>
      <c r="K87" s="12">
        <v>0.23540000000000003</v>
      </c>
    </row>
    <row r="88" spans="1:11" s="19" customFormat="1" ht="15">
      <c r="A88" s="45" t="s">
        <v>92</v>
      </c>
      <c r="B88" s="33" t="s">
        <v>70</v>
      </c>
      <c r="C88" s="46"/>
      <c r="D88" s="47">
        <f>G88*I88</f>
        <v>7256.664000000001</v>
      </c>
      <c r="E88" s="46"/>
      <c r="F88" s="48"/>
      <c r="G88" s="46">
        <f>H88*12</f>
        <v>0.72</v>
      </c>
      <c r="H88" s="46">
        <v>0.06</v>
      </c>
      <c r="I88" s="11">
        <v>10078.7</v>
      </c>
      <c r="J88" s="11">
        <v>1.07</v>
      </c>
      <c r="K88" s="12">
        <v>0.053500000000000006</v>
      </c>
    </row>
    <row r="89" spans="1:11" s="19" customFormat="1" ht="15">
      <c r="A89" s="45" t="s">
        <v>78</v>
      </c>
      <c r="B89" s="33" t="s">
        <v>70</v>
      </c>
      <c r="C89" s="46"/>
      <c r="D89" s="47">
        <f>G89*I89</f>
        <v>2418.888</v>
      </c>
      <c r="E89" s="46"/>
      <c r="F89" s="48"/>
      <c r="G89" s="46">
        <f>H89*12</f>
        <v>0.24</v>
      </c>
      <c r="H89" s="46">
        <v>0.02</v>
      </c>
      <c r="I89" s="11">
        <v>10078.7</v>
      </c>
      <c r="J89" s="11">
        <v>1.07</v>
      </c>
      <c r="K89" s="12">
        <v>0.010700000000000001</v>
      </c>
    </row>
    <row r="90" spans="1:11" s="19" customFormat="1" ht="23.25" customHeight="1">
      <c r="A90" s="45" t="s">
        <v>95</v>
      </c>
      <c r="B90" s="33" t="s">
        <v>70</v>
      </c>
      <c r="C90" s="46"/>
      <c r="D90" s="47">
        <f>G90*I90</f>
        <v>20560.548000000003</v>
      </c>
      <c r="E90" s="46"/>
      <c r="F90" s="48"/>
      <c r="G90" s="46">
        <f>H90*12</f>
        <v>2.04</v>
      </c>
      <c r="H90" s="46">
        <v>0.17</v>
      </c>
      <c r="I90" s="11">
        <v>10078.7</v>
      </c>
      <c r="J90" s="11">
        <v>1.07</v>
      </c>
      <c r="K90" s="12">
        <v>0.17120000000000002</v>
      </c>
    </row>
    <row r="91" spans="1:10" s="11" customFormat="1" ht="29.25" customHeight="1" hidden="1">
      <c r="A91" s="50"/>
      <c r="B91" s="51"/>
      <c r="C91" s="43"/>
      <c r="D91" s="43"/>
      <c r="E91" s="43"/>
      <c r="F91" s="44"/>
      <c r="G91" s="43"/>
      <c r="H91" s="43"/>
      <c r="J91" s="12"/>
    </row>
    <row r="92" spans="1:11" s="11" customFormat="1" ht="30.75" thickBot="1">
      <c r="A92" s="50" t="s">
        <v>35</v>
      </c>
      <c r="B92" s="22" t="s">
        <v>13</v>
      </c>
      <c r="C92" s="43">
        <f>F92*12</f>
        <v>0</v>
      </c>
      <c r="D92" s="43">
        <f>G92*I92</f>
        <v>36283.32</v>
      </c>
      <c r="E92" s="43">
        <f>H92*12</f>
        <v>3.5999999999999996</v>
      </c>
      <c r="F92" s="44"/>
      <c r="G92" s="43">
        <f>H92*12</f>
        <v>3.5999999999999996</v>
      </c>
      <c r="H92" s="43">
        <v>0.3</v>
      </c>
      <c r="I92" s="11">
        <v>10078.7</v>
      </c>
      <c r="J92" s="11">
        <v>1.07</v>
      </c>
      <c r="K92" s="12">
        <v>0.29960000000000003</v>
      </c>
    </row>
    <row r="93" spans="1:11" s="11" customFormat="1" ht="19.5" hidden="1" thickBot="1">
      <c r="A93" s="52" t="s">
        <v>33</v>
      </c>
      <c r="B93" s="42"/>
      <c r="C93" s="43" t="e">
        <f>F93*12</f>
        <v>#REF!</v>
      </c>
      <c r="D93" s="43">
        <f>D94+D95+D96+D97+D98+D99+D100+D101+D102+D103</f>
        <v>0</v>
      </c>
      <c r="E93" s="43">
        <f>H93*12</f>
        <v>0</v>
      </c>
      <c r="F93" s="44" t="e">
        <f>#REF!+#REF!+#REF!+#REF!+#REF!+#REF!+#REF!+#REF!+#REF!+#REF!</f>
        <v>#REF!</v>
      </c>
      <c r="G93" s="43">
        <f>G94+G95+G96+G97+G98+G99+G100+G101+G102+G103</f>
        <v>0</v>
      </c>
      <c r="H93" s="44">
        <f>H94+H95+H96+H97+H98+H99+H100+H101+H102+H103</f>
        <v>0</v>
      </c>
      <c r="I93" s="11">
        <v>10078.7</v>
      </c>
      <c r="K93" s="12"/>
    </row>
    <row r="94" spans="1:11" s="19" customFormat="1" ht="15.75" hidden="1" thickBot="1">
      <c r="A94" s="45" t="s">
        <v>84</v>
      </c>
      <c r="B94" s="33"/>
      <c r="C94" s="46"/>
      <c r="D94" s="47"/>
      <c r="E94" s="46"/>
      <c r="F94" s="48"/>
      <c r="G94" s="46"/>
      <c r="H94" s="48"/>
      <c r="I94" s="11">
        <v>10078.7</v>
      </c>
      <c r="K94" s="20"/>
    </row>
    <row r="95" spans="1:11" s="19" customFormat="1" ht="15.75" hidden="1" thickBot="1">
      <c r="A95" s="45" t="s">
        <v>85</v>
      </c>
      <c r="B95" s="33"/>
      <c r="C95" s="46"/>
      <c r="D95" s="47"/>
      <c r="E95" s="46"/>
      <c r="F95" s="48"/>
      <c r="G95" s="46"/>
      <c r="H95" s="48"/>
      <c r="I95" s="11">
        <v>10078.7</v>
      </c>
      <c r="K95" s="20"/>
    </row>
    <row r="96" spans="1:11" s="19" customFormat="1" ht="15.75" hidden="1" thickBot="1">
      <c r="A96" s="45" t="s">
        <v>86</v>
      </c>
      <c r="B96" s="33"/>
      <c r="C96" s="46"/>
      <c r="D96" s="47"/>
      <c r="E96" s="46"/>
      <c r="F96" s="48"/>
      <c r="G96" s="46"/>
      <c r="H96" s="48"/>
      <c r="I96" s="11">
        <v>10078.7</v>
      </c>
      <c r="K96" s="20"/>
    </row>
    <row r="97" spans="1:11" s="19" customFormat="1" ht="15.75" hidden="1" thickBot="1">
      <c r="A97" s="45" t="s">
        <v>87</v>
      </c>
      <c r="B97" s="33"/>
      <c r="C97" s="46"/>
      <c r="D97" s="47"/>
      <c r="E97" s="46"/>
      <c r="F97" s="48"/>
      <c r="G97" s="46"/>
      <c r="H97" s="48"/>
      <c r="I97" s="11">
        <v>10078.7</v>
      </c>
      <c r="K97" s="20"/>
    </row>
    <row r="98" spans="1:11" s="19" customFormat="1" ht="15.75" hidden="1" thickBot="1">
      <c r="A98" s="45" t="s">
        <v>88</v>
      </c>
      <c r="B98" s="33"/>
      <c r="C98" s="46"/>
      <c r="D98" s="47"/>
      <c r="E98" s="46"/>
      <c r="F98" s="48"/>
      <c r="G98" s="46"/>
      <c r="H98" s="48"/>
      <c r="I98" s="11">
        <v>10078.7</v>
      </c>
      <c r="K98" s="20"/>
    </row>
    <row r="99" spans="1:11" s="19" customFormat="1" ht="15.75" hidden="1" thickBot="1">
      <c r="A99" s="45" t="s">
        <v>91</v>
      </c>
      <c r="B99" s="33"/>
      <c r="C99" s="46"/>
      <c r="D99" s="47"/>
      <c r="E99" s="46"/>
      <c r="F99" s="48"/>
      <c r="G99" s="46"/>
      <c r="H99" s="48"/>
      <c r="I99" s="11">
        <v>10078.7</v>
      </c>
      <c r="K99" s="20"/>
    </row>
    <row r="100" spans="1:11" s="19" customFormat="1" ht="15.75" hidden="1" thickBot="1">
      <c r="A100" s="45" t="s">
        <v>90</v>
      </c>
      <c r="B100" s="33"/>
      <c r="C100" s="46"/>
      <c r="D100" s="47"/>
      <c r="E100" s="46"/>
      <c r="F100" s="48"/>
      <c r="G100" s="46"/>
      <c r="H100" s="48"/>
      <c r="I100" s="11">
        <v>10078.7</v>
      </c>
      <c r="K100" s="20"/>
    </row>
    <row r="101" spans="1:11" s="19" customFormat="1" ht="15.75" hidden="1" thickBot="1">
      <c r="A101" s="45" t="s">
        <v>89</v>
      </c>
      <c r="B101" s="33"/>
      <c r="C101" s="46"/>
      <c r="D101" s="47"/>
      <c r="E101" s="46"/>
      <c r="F101" s="48"/>
      <c r="G101" s="46"/>
      <c r="H101" s="48"/>
      <c r="I101" s="11">
        <v>10078.7</v>
      </c>
      <c r="K101" s="20"/>
    </row>
    <row r="102" spans="1:11" s="19" customFormat="1" ht="15.75" hidden="1" thickBot="1">
      <c r="A102" s="45" t="s">
        <v>93</v>
      </c>
      <c r="B102" s="33"/>
      <c r="C102" s="46"/>
      <c r="D102" s="46"/>
      <c r="E102" s="46"/>
      <c r="F102" s="46"/>
      <c r="G102" s="46"/>
      <c r="H102" s="48"/>
      <c r="I102" s="11">
        <v>10078.7</v>
      </c>
      <c r="K102" s="20"/>
    </row>
    <row r="103" spans="1:11" s="19" customFormat="1" ht="15.75" hidden="1" thickBot="1">
      <c r="A103" s="53" t="s">
        <v>94</v>
      </c>
      <c r="B103" s="35"/>
      <c r="C103" s="54"/>
      <c r="D103" s="54"/>
      <c r="E103" s="54"/>
      <c r="F103" s="54"/>
      <c r="G103" s="54"/>
      <c r="H103" s="55"/>
      <c r="I103" s="11">
        <v>10078.7</v>
      </c>
      <c r="K103" s="20"/>
    </row>
    <row r="104" spans="1:11" s="19" customFormat="1" ht="26.25" hidden="1" thickBot="1">
      <c r="A104" s="56" t="s">
        <v>114</v>
      </c>
      <c r="B104" s="51" t="s">
        <v>115</v>
      </c>
      <c r="C104" s="57"/>
      <c r="D104" s="43"/>
      <c r="E104" s="43"/>
      <c r="F104" s="43"/>
      <c r="G104" s="43"/>
      <c r="H104" s="43"/>
      <c r="I104" s="11">
        <v>10078.7</v>
      </c>
      <c r="K104" s="20"/>
    </row>
    <row r="105" spans="1:11" s="11" customFormat="1" ht="20.25" thickBot="1">
      <c r="A105" s="58" t="s">
        <v>34</v>
      </c>
      <c r="B105" s="59"/>
      <c r="C105" s="60" t="e">
        <f>F105*12</f>
        <v>#REF!</v>
      </c>
      <c r="D105" s="61">
        <f>D13+D18+D26+D27+D28+D29+D30+D31+D33+D34+D35+D36+D37+D38+D54+D67+D71+D80+D84+D87+D92+D93+D91+D104</f>
        <v>1099363.6780000005</v>
      </c>
      <c r="E105" s="61">
        <f>E13+E18+E26+E27+E28+E29+E30+E31+E33+E34+E35+E36+E37+E38+E54+E67+E71+E80+E84+E87+E92+E93+E91+E104</f>
        <v>85.19999999999999</v>
      </c>
      <c r="F105" s="61" t="e">
        <f>F13+F18+F26+F27+F28+F29+F30+F31+F33+F34+F35+F36+F37+F38+F54+F67+F71+F80+F84+F87+F92+F93+F91+F104</f>
        <v>#REF!</v>
      </c>
      <c r="G105" s="61">
        <f>G13+G18+G26+G27+G28+G29+G30+G31+G33+G34+G35+G36+G37+G38+G54+G67+G71+G80+G84+G87+G92+G93+G91+G104</f>
        <v>109.07999999999998</v>
      </c>
      <c r="H105" s="61">
        <f>H13+H18+H26+H27+H28+H29+H30+H31+H33+H34+H35+H36+H37+H38+H54+H67+H71+H80+H84+H87+H92+H93+H91+H104</f>
        <v>9.09</v>
      </c>
      <c r="I105" s="11">
        <v>10078.7</v>
      </c>
      <c r="K105" s="12"/>
    </row>
    <row r="106" spans="1:11" s="66" customFormat="1" ht="20.25" hidden="1" thickBot="1">
      <c r="A106" s="62" t="s">
        <v>29</v>
      </c>
      <c r="B106" s="63" t="s">
        <v>12</v>
      </c>
      <c r="C106" s="63" t="s">
        <v>30</v>
      </c>
      <c r="D106" s="64"/>
      <c r="E106" s="63" t="s">
        <v>30</v>
      </c>
      <c r="F106" s="65"/>
      <c r="G106" s="63" t="s">
        <v>30</v>
      </c>
      <c r="H106" s="65"/>
      <c r="I106" s="11">
        <v>10078.7</v>
      </c>
      <c r="K106" s="67"/>
    </row>
    <row r="107" spans="1:11" s="69" customFormat="1" ht="15">
      <c r="A107" s="68"/>
      <c r="I107" s="11">
        <v>10078.7</v>
      </c>
      <c r="K107" s="70"/>
    </row>
    <row r="108" spans="1:11" s="69" customFormat="1" ht="15">
      <c r="A108" s="68"/>
      <c r="I108" s="11">
        <v>10078.7</v>
      </c>
      <c r="K108" s="70"/>
    </row>
    <row r="109" spans="1:11" s="69" customFormat="1" ht="15">
      <c r="A109" s="68"/>
      <c r="I109" s="11">
        <v>10078.7</v>
      </c>
      <c r="K109" s="70"/>
    </row>
    <row r="110" spans="1:11" s="69" customFormat="1" ht="15.75" thickBot="1">
      <c r="A110" s="68"/>
      <c r="I110" s="11">
        <v>10078.7</v>
      </c>
      <c r="K110" s="70"/>
    </row>
    <row r="111" spans="1:11" s="69" customFormat="1" ht="20.25" thickBot="1">
      <c r="A111" s="58" t="s">
        <v>33</v>
      </c>
      <c r="B111" s="59"/>
      <c r="C111" s="60">
        <f>F111*12</f>
        <v>0</v>
      </c>
      <c r="D111" s="60">
        <f>SUM(D112:D130)</f>
        <v>834546.95</v>
      </c>
      <c r="E111" s="60">
        <f>SUM(E112:E130)</f>
        <v>0</v>
      </c>
      <c r="F111" s="60">
        <f>SUM(F112:F130)</f>
        <v>0</v>
      </c>
      <c r="G111" s="60">
        <f>SUM(G112:G130)</f>
        <v>82.80303511365553</v>
      </c>
      <c r="H111" s="60">
        <v>6.89</v>
      </c>
      <c r="I111" s="11">
        <v>10078.7</v>
      </c>
      <c r="K111" s="70"/>
    </row>
    <row r="112" spans="1:11" s="19" customFormat="1" ht="15">
      <c r="A112" s="45" t="s">
        <v>130</v>
      </c>
      <c r="B112" s="33"/>
      <c r="C112" s="46"/>
      <c r="D112" s="47">
        <v>381095.13</v>
      </c>
      <c r="E112" s="46"/>
      <c r="F112" s="48"/>
      <c r="G112" s="46">
        <f>H112*12</f>
        <v>37.81193308660839</v>
      </c>
      <c r="H112" s="46">
        <f>D112/12/I112</f>
        <v>3.1509944238840326</v>
      </c>
      <c r="I112" s="11">
        <v>10078.7</v>
      </c>
      <c r="J112" s="11"/>
      <c r="K112" s="12"/>
    </row>
    <row r="113" spans="1:11" s="19" customFormat="1" ht="15">
      <c r="A113" s="45" t="s">
        <v>131</v>
      </c>
      <c r="B113" s="33"/>
      <c r="C113" s="46"/>
      <c r="D113" s="71">
        <v>8159.27</v>
      </c>
      <c r="E113" s="46"/>
      <c r="F113" s="48"/>
      <c r="G113" s="46">
        <f aca="true" t="shared" si="8" ref="G113:G127">H113*12</f>
        <v>0.8095557958863742</v>
      </c>
      <c r="H113" s="46">
        <f aca="true" t="shared" si="9" ref="H113:H127">D113/12/I113</f>
        <v>0.06746298299053118</v>
      </c>
      <c r="I113" s="11">
        <v>10078.7</v>
      </c>
      <c r="J113" s="11"/>
      <c r="K113" s="12"/>
    </row>
    <row r="114" spans="1:11" s="19" customFormat="1" ht="15">
      <c r="A114" s="45" t="s">
        <v>116</v>
      </c>
      <c r="B114" s="33"/>
      <c r="C114" s="46"/>
      <c r="D114" s="47">
        <v>14823.89</v>
      </c>
      <c r="E114" s="46"/>
      <c r="F114" s="48"/>
      <c r="G114" s="46">
        <f t="shared" si="8"/>
        <v>1.4708136962108205</v>
      </c>
      <c r="H114" s="46">
        <f t="shared" si="9"/>
        <v>0.12256780801756838</v>
      </c>
      <c r="I114" s="11">
        <v>10078.7</v>
      </c>
      <c r="J114" s="11"/>
      <c r="K114" s="12"/>
    </row>
    <row r="115" spans="1:11" s="19" customFormat="1" ht="15" hidden="1">
      <c r="A115" s="45"/>
      <c r="B115" s="33"/>
      <c r="C115" s="46"/>
      <c r="D115" s="47"/>
      <c r="E115" s="46"/>
      <c r="F115" s="48"/>
      <c r="G115" s="46"/>
      <c r="H115" s="46"/>
      <c r="I115" s="11"/>
      <c r="J115" s="11"/>
      <c r="K115" s="12"/>
    </row>
    <row r="116" spans="1:11" s="19" customFormat="1" ht="15">
      <c r="A116" s="45" t="s">
        <v>132</v>
      </c>
      <c r="B116" s="33"/>
      <c r="C116" s="46"/>
      <c r="D116" s="47">
        <v>159038.95</v>
      </c>
      <c r="E116" s="46"/>
      <c r="F116" s="48"/>
      <c r="G116" s="46">
        <f t="shared" si="8"/>
        <v>15.779708692589324</v>
      </c>
      <c r="H116" s="46">
        <f t="shared" si="9"/>
        <v>1.3149757243824436</v>
      </c>
      <c r="I116" s="11">
        <v>10078.7</v>
      </c>
      <c r="J116" s="11"/>
      <c r="K116" s="12"/>
    </row>
    <row r="117" spans="1:11" s="19" customFormat="1" ht="15">
      <c r="A117" s="45" t="s">
        <v>133</v>
      </c>
      <c r="B117" s="33"/>
      <c r="C117" s="46"/>
      <c r="D117" s="47">
        <v>1455.39</v>
      </c>
      <c r="E117" s="46"/>
      <c r="F117" s="48"/>
      <c r="G117" s="46">
        <f t="shared" si="8"/>
        <v>0.14440255191641782</v>
      </c>
      <c r="H117" s="46">
        <f t="shared" si="9"/>
        <v>0.012033545993034817</v>
      </c>
      <c r="I117" s="11">
        <v>10078.7</v>
      </c>
      <c r="J117" s="11"/>
      <c r="K117" s="12"/>
    </row>
    <row r="118" spans="1:11" s="19" customFormat="1" ht="15" hidden="1">
      <c r="A118" s="45"/>
      <c r="B118" s="33"/>
      <c r="C118" s="46"/>
      <c r="D118" s="47"/>
      <c r="E118" s="46"/>
      <c r="F118" s="48"/>
      <c r="G118" s="46"/>
      <c r="H118" s="46"/>
      <c r="I118" s="11"/>
      <c r="J118" s="11"/>
      <c r="K118" s="12"/>
    </row>
    <row r="119" spans="1:11" s="19" customFormat="1" ht="15">
      <c r="A119" s="45" t="s">
        <v>134</v>
      </c>
      <c r="B119" s="33"/>
      <c r="C119" s="46"/>
      <c r="D119" s="47">
        <v>51671.36</v>
      </c>
      <c r="E119" s="46"/>
      <c r="F119" s="48"/>
      <c r="G119" s="46">
        <f t="shared" si="8"/>
        <v>5.126788177046643</v>
      </c>
      <c r="H119" s="46">
        <f t="shared" si="9"/>
        <v>0.4272323480872202</v>
      </c>
      <c r="I119" s="11">
        <v>10078.7</v>
      </c>
      <c r="J119" s="11"/>
      <c r="K119" s="12"/>
    </row>
    <row r="120" spans="1:11" s="19" customFormat="1" ht="15">
      <c r="A120" s="45" t="s">
        <v>117</v>
      </c>
      <c r="B120" s="33"/>
      <c r="C120" s="46"/>
      <c r="D120" s="47">
        <v>7765.5</v>
      </c>
      <c r="E120" s="46"/>
      <c r="F120" s="48"/>
      <c r="G120" s="46">
        <f t="shared" si="8"/>
        <v>0.7704862730312441</v>
      </c>
      <c r="H120" s="46">
        <f t="shared" si="9"/>
        <v>0.06420718941927034</v>
      </c>
      <c r="I120" s="11">
        <v>10078.7</v>
      </c>
      <c r="J120" s="11"/>
      <c r="K120" s="12"/>
    </row>
    <row r="121" spans="1:11" s="19" customFormat="1" ht="15">
      <c r="A121" s="45" t="s">
        <v>118</v>
      </c>
      <c r="B121" s="33"/>
      <c r="C121" s="46"/>
      <c r="D121" s="47">
        <v>5440.83</v>
      </c>
      <c r="E121" s="46"/>
      <c r="F121" s="48"/>
      <c r="G121" s="46">
        <f t="shared" si="8"/>
        <v>0.5398345024655957</v>
      </c>
      <c r="H121" s="46">
        <f t="shared" si="9"/>
        <v>0.044986208538799644</v>
      </c>
      <c r="I121" s="11">
        <v>10078.7</v>
      </c>
      <c r="J121" s="11"/>
      <c r="K121" s="12"/>
    </row>
    <row r="122" spans="1:11" s="19" customFormat="1" ht="15">
      <c r="A122" s="45" t="s">
        <v>135</v>
      </c>
      <c r="B122" s="33"/>
      <c r="C122" s="46"/>
      <c r="D122" s="47">
        <v>1051.79</v>
      </c>
      <c r="E122" s="46"/>
      <c r="F122" s="48"/>
      <c r="G122" s="46">
        <f t="shared" si="8"/>
        <v>0.10435770486273029</v>
      </c>
      <c r="H122" s="46">
        <f t="shared" si="9"/>
        <v>0.008696475405227524</v>
      </c>
      <c r="I122" s="11">
        <v>10078.7</v>
      </c>
      <c r="J122" s="11"/>
      <c r="K122" s="12"/>
    </row>
    <row r="123" spans="1:11" s="19" customFormat="1" ht="15">
      <c r="A123" s="45" t="s">
        <v>136</v>
      </c>
      <c r="B123" s="33"/>
      <c r="C123" s="46"/>
      <c r="D123" s="47">
        <v>27257.49</v>
      </c>
      <c r="E123" s="46"/>
      <c r="F123" s="48"/>
      <c r="G123" s="46">
        <f t="shared" si="8"/>
        <v>2.7044648615396825</v>
      </c>
      <c r="H123" s="46">
        <f t="shared" si="9"/>
        <v>0.22537207179497354</v>
      </c>
      <c r="I123" s="11">
        <v>10078.7</v>
      </c>
      <c r="J123" s="11"/>
      <c r="K123" s="12"/>
    </row>
    <row r="124" spans="1:11" s="19" customFormat="1" ht="15">
      <c r="A124" s="45" t="s">
        <v>137</v>
      </c>
      <c r="B124" s="33"/>
      <c r="C124" s="46"/>
      <c r="D124" s="47">
        <v>13803.86</v>
      </c>
      <c r="E124" s="46"/>
      <c r="F124" s="48"/>
      <c r="G124" s="46">
        <f t="shared" si="8"/>
        <v>1.3696071914036532</v>
      </c>
      <c r="H124" s="46">
        <f t="shared" si="9"/>
        <v>0.1141339326169711</v>
      </c>
      <c r="I124" s="11">
        <v>10078.7</v>
      </c>
      <c r="J124" s="11"/>
      <c r="K124" s="12"/>
    </row>
    <row r="125" spans="1:11" s="19" customFormat="1" ht="15">
      <c r="A125" s="45" t="s">
        <v>138</v>
      </c>
      <c r="B125" s="33"/>
      <c r="C125" s="46"/>
      <c r="D125" s="47">
        <v>35799</v>
      </c>
      <c r="E125" s="46"/>
      <c r="F125" s="48"/>
      <c r="G125" s="46">
        <f t="shared" si="8"/>
        <v>3.5519461835355752</v>
      </c>
      <c r="H125" s="46">
        <f t="shared" si="9"/>
        <v>0.29599551529463125</v>
      </c>
      <c r="I125" s="11">
        <v>10078.7</v>
      </c>
      <c r="J125" s="11"/>
      <c r="K125" s="12"/>
    </row>
    <row r="126" spans="1:11" s="19" customFormat="1" ht="15">
      <c r="A126" s="45" t="s">
        <v>119</v>
      </c>
      <c r="B126" s="33"/>
      <c r="C126" s="46"/>
      <c r="D126" s="47">
        <v>64011.12</v>
      </c>
      <c r="E126" s="46"/>
      <c r="F126" s="48"/>
      <c r="G126" s="46">
        <f t="shared" si="8"/>
        <v>6.351128617778087</v>
      </c>
      <c r="H126" s="46">
        <f t="shared" si="9"/>
        <v>0.5292607181481739</v>
      </c>
      <c r="I126" s="11">
        <v>10078.7</v>
      </c>
      <c r="J126" s="11"/>
      <c r="K126" s="12"/>
    </row>
    <row r="127" spans="1:11" s="19" customFormat="1" ht="15">
      <c r="A127" s="45" t="s">
        <v>120</v>
      </c>
      <c r="B127" s="33"/>
      <c r="C127" s="46"/>
      <c r="D127" s="47">
        <v>41410.01</v>
      </c>
      <c r="E127" s="46"/>
      <c r="F127" s="48"/>
      <c r="G127" s="46">
        <f t="shared" si="8"/>
        <v>4.108665800152798</v>
      </c>
      <c r="H127" s="46">
        <f t="shared" si="9"/>
        <v>0.3423888166793998</v>
      </c>
      <c r="I127" s="11">
        <v>10078.7</v>
      </c>
      <c r="J127" s="11"/>
      <c r="K127" s="12"/>
    </row>
    <row r="128" spans="1:11" s="19" customFormat="1" ht="15" hidden="1">
      <c r="A128" s="45"/>
      <c r="B128" s="33"/>
      <c r="C128" s="46"/>
      <c r="D128" s="47"/>
      <c r="E128" s="46"/>
      <c r="F128" s="48"/>
      <c r="G128" s="46"/>
      <c r="H128" s="46"/>
      <c r="I128" s="11">
        <v>10076.1</v>
      </c>
      <c r="J128" s="11"/>
      <c r="K128" s="12"/>
    </row>
    <row r="129" spans="1:11" s="19" customFormat="1" ht="15" hidden="1">
      <c r="A129" s="45"/>
      <c r="B129" s="33"/>
      <c r="C129" s="46"/>
      <c r="D129" s="47"/>
      <c r="E129" s="46"/>
      <c r="F129" s="48"/>
      <c r="G129" s="46"/>
      <c r="H129" s="46"/>
      <c r="I129" s="11">
        <v>10076.1</v>
      </c>
      <c r="J129" s="11"/>
      <c r="K129" s="12"/>
    </row>
    <row r="130" spans="1:11" s="19" customFormat="1" ht="15">
      <c r="A130" s="45" t="s">
        <v>118</v>
      </c>
      <c r="B130" s="33"/>
      <c r="C130" s="46"/>
      <c r="D130" s="47">
        <v>21763.36</v>
      </c>
      <c r="E130" s="46"/>
      <c r="F130" s="48"/>
      <c r="G130" s="46">
        <f>H130*12</f>
        <v>2.159341978628196</v>
      </c>
      <c r="H130" s="46">
        <f>D130/12/I130</f>
        <v>0.17994516488568302</v>
      </c>
      <c r="I130" s="11">
        <v>10078.7</v>
      </c>
      <c r="J130" s="11"/>
      <c r="K130" s="12"/>
    </row>
    <row r="131" spans="1:11" s="69" customFormat="1" ht="12.75">
      <c r="A131" s="68"/>
      <c r="K131" s="70"/>
    </row>
    <row r="132" spans="1:11" s="69" customFormat="1" ht="12.75">
      <c r="A132" s="68"/>
      <c r="K132" s="70"/>
    </row>
    <row r="133" spans="1:11" s="69" customFormat="1" ht="12.75">
      <c r="A133" s="68"/>
      <c r="K133" s="70"/>
    </row>
    <row r="134" spans="1:11" s="69" customFormat="1" ht="13.5" thickBot="1">
      <c r="A134" s="68"/>
      <c r="K134" s="70"/>
    </row>
    <row r="135" spans="1:11" s="69" customFormat="1" ht="20.25" thickBot="1">
      <c r="A135" s="58" t="s">
        <v>111</v>
      </c>
      <c r="B135" s="72"/>
      <c r="C135" s="72" t="s">
        <v>30</v>
      </c>
      <c r="D135" s="73">
        <f>D105+D111</f>
        <v>1933910.6280000005</v>
      </c>
      <c r="E135" s="73">
        <f>E105+E111</f>
        <v>85.19999999999999</v>
      </c>
      <c r="F135" s="73" t="e">
        <f>F105+F111</f>
        <v>#REF!</v>
      </c>
      <c r="G135" s="73">
        <f>G105+G111</f>
        <v>191.88303511365552</v>
      </c>
      <c r="H135" s="73">
        <f>H105+H111</f>
        <v>15.98</v>
      </c>
      <c r="K135" s="70"/>
    </row>
    <row r="136" spans="1:11" s="69" customFormat="1" ht="12.75">
      <c r="A136" s="68"/>
      <c r="K136" s="70"/>
    </row>
    <row r="137" spans="1:11" s="69" customFormat="1" ht="12.75">
      <c r="A137" s="68"/>
      <c r="K137" s="70"/>
    </row>
    <row r="138" spans="1:11" s="69" customFormat="1" ht="12.75">
      <c r="A138" s="68"/>
      <c r="K138" s="70"/>
    </row>
    <row r="139" spans="1:11" s="69" customFormat="1" ht="12.75">
      <c r="A139" s="68"/>
      <c r="K139" s="70"/>
    </row>
    <row r="140" spans="1:11" s="69" customFormat="1" ht="13.5" thickBot="1">
      <c r="A140" s="68"/>
      <c r="K140" s="70"/>
    </row>
    <row r="141" spans="1:11" s="69" customFormat="1" ht="19.5" thickBot="1">
      <c r="A141" s="74" t="s">
        <v>29</v>
      </c>
      <c r="B141" s="75" t="s">
        <v>12</v>
      </c>
      <c r="C141" s="75" t="s">
        <v>30</v>
      </c>
      <c r="D141" s="76"/>
      <c r="E141" s="75" t="s">
        <v>30</v>
      </c>
      <c r="F141" s="77"/>
      <c r="G141" s="75" t="s">
        <v>30</v>
      </c>
      <c r="H141" s="77"/>
      <c r="K141" s="70"/>
    </row>
    <row r="142" spans="1:11" s="69" customFormat="1" ht="12.75">
      <c r="A142" s="68"/>
      <c r="K142" s="70"/>
    </row>
    <row r="143" spans="1:11" s="69" customFormat="1" ht="12.75">
      <c r="A143" s="68"/>
      <c r="K143" s="70"/>
    </row>
    <row r="144" spans="1:11" s="81" customFormat="1" ht="18.75">
      <c r="A144" s="78"/>
      <c r="B144" s="79"/>
      <c r="C144" s="80"/>
      <c r="D144" s="80"/>
      <c r="E144" s="80"/>
      <c r="F144" s="80"/>
      <c r="G144" s="80"/>
      <c r="H144" s="80"/>
      <c r="K144" s="82"/>
    </row>
    <row r="145" spans="1:11" s="66" customFormat="1" ht="19.5">
      <c r="A145" s="83"/>
      <c r="B145" s="84"/>
      <c r="C145" s="85"/>
      <c r="D145" s="85"/>
      <c r="E145" s="85"/>
      <c r="F145" s="85"/>
      <c r="G145" s="85"/>
      <c r="H145" s="85"/>
      <c r="K145" s="67"/>
    </row>
    <row r="146" spans="1:11" s="69" customFormat="1" ht="14.25">
      <c r="A146" s="97" t="s">
        <v>31</v>
      </c>
      <c r="B146" s="97"/>
      <c r="C146" s="97"/>
      <c r="D146" s="97"/>
      <c r="E146" s="97"/>
      <c r="F146" s="97"/>
      <c r="K146" s="70"/>
    </row>
    <row r="147" s="69" customFormat="1" ht="12.75">
      <c r="K147" s="70"/>
    </row>
    <row r="148" spans="1:11" s="69" customFormat="1" ht="12.75">
      <c r="A148" s="68" t="s">
        <v>32</v>
      </c>
      <c r="K148" s="70"/>
    </row>
    <row r="149" s="69" customFormat="1" ht="12.75">
      <c r="K149" s="70"/>
    </row>
    <row r="150" s="69" customFormat="1" ht="12.75">
      <c r="K150" s="70"/>
    </row>
    <row r="151" s="69" customFormat="1" ht="12.75">
      <c r="K151" s="70"/>
    </row>
    <row r="152" s="69" customFormat="1" ht="12.75">
      <c r="K152" s="70"/>
    </row>
    <row r="153" s="69" customFormat="1" ht="12.75">
      <c r="K153" s="70"/>
    </row>
    <row r="154" s="69" customFormat="1" ht="12.75">
      <c r="K154" s="70"/>
    </row>
    <row r="155" s="69" customFormat="1" ht="12.75">
      <c r="K155" s="70"/>
    </row>
    <row r="156" s="69" customFormat="1" ht="12.75">
      <c r="K156" s="70"/>
    </row>
    <row r="157" s="69" customFormat="1" ht="12.75">
      <c r="K157" s="70"/>
    </row>
    <row r="158" s="69" customFormat="1" ht="12.75">
      <c r="K158" s="70"/>
    </row>
    <row r="159" s="69" customFormat="1" ht="12.75">
      <c r="K159" s="70"/>
    </row>
    <row r="160" s="69" customFormat="1" ht="12.75">
      <c r="K160" s="70"/>
    </row>
    <row r="161" s="69" customFormat="1" ht="12.75">
      <c r="K161" s="70"/>
    </row>
    <row r="162" s="69" customFormat="1" ht="12.75">
      <c r="K162" s="70"/>
    </row>
    <row r="163" s="69" customFormat="1" ht="12.75">
      <c r="K163" s="70"/>
    </row>
    <row r="164" s="69" customFormat="1" ht="12.75">
      <c r="K164" s="70"/>
    </row>
    <row r="165" s="69" customFormat="1" ht="12.75">
      <c r="K165" s="70"/>
    </row>
    <row r="166" s="69" customFormat="1" ht="12.75">
      <c r="K166" s="70"/>
    </row>
  </sheetData>
  <sheetProtection/>
  <mergeCells count="11">
    <mergeCell ref="A6:H6"/>
    <mergeCell ref="A7:H7"/>
    <mergeCell ref="A8:H8"/>
    <mergeCell ref="A9:H9"/>
    <mergeCell ref="A12:H12"/>
    <mergeCell ref="A146:F146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2012-06-13T12:17:42Z</cp:lastPrinted>
  <dcterms:created xsi:type="dcterms:W3CDTF">2010-04-02T14:46:04Z</dcterms:created>
  <dcterms:modified xsi:type="dcterms:W3CDTF">2012-07-25T07:31:05Z</dcterms:modified>
  <cp:category/>
  <cp:version/>
  <cp:contentType/>
  <cp:contentStatus/>
</cp:coreProperties>
</file>