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2"/>
  </bookViews>
  <sheets>
    <sheet name="проект 1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голосованию'!$A$1:$H$129</definedName>
    <definedName name="_xlnm.Print_Area" localSheetId="1">'по заявлению'!$A$1:$H$137</definedName>
    <definedName name="_xlnm.Print_Area" localSheetId="0">'проект 1'!$A$1:$H$144</definedName>
  </definedNames>
  <calcPr fullCalcOnLoad="1" fullPrecision="0"/>
</workbook>
</file>

<file path=xl/sharedStrings.xml><?xml version="1.0" encoding="utf-8"?>
<sst xmlns="http://schemas.openxmlformats.org/spreadsheetml/2006/main" count="552" uniqueCount="138">
  <si>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</si>
  <si>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</si>
  <si>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</si>
  <si>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</si>
  <si>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</si>
  <si>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</si>
  <si>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</si>
  <si>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</si>
  <si>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</si>
  <si>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</si>
  <si>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</si>
  <si>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</si>
  <si>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</si>
  <si>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</si>
  <si>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</si>
  <si>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</si>
  <si>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</si>
  <si>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</si>
  <si>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</si>
  <si>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</si>
  <si>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</si>
  <si>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</si>
  <si>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</si>
  <si>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</si>
  <si>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</si>
  <si>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</si>
  <si>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</si>
  <si>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</si>
  <si>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</si>
  <si>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</si>
  <si>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</si>
  <si>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</si>
  <si>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</si>
  <si>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</si>
  <si>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</si>
  <si>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</si>
  <si>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</si>
  <si>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</si>
  <si>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</si>
  <si>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</si>
  <si>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</si>
  <si>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</si>
  <si>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</si>
  <si>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</si>
  <si>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</si>
  <si>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</si>
  <si>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</si>
  <si>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</si>
  <si>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</si>
  <si>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</si>
  <si>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</si>
  <si>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</si>
  <si>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</si>
  <si>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</si>
  <si>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</si>
  <si>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</si>
  <si>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</si>
  <si>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</si>
  <si>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</si>
  <si>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</si>
  <si>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</si>
  <si>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</si>
  <si>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</si>
  <si>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</si>
  <si>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</si>
  <si>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</si>
  <si>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</si>
  <si>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</si>
  <si>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</si>
  <si>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</si>
  <si>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</si>
  <si>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очистка от снега и льда водостоков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</si>
  <si>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</si>
  <si>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</si>
  <si>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</si>
  <si>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</si>
  <si>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</si>
  <si>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</si>
  <si>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</si>
  <si>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кровли</t>
  </si>
  <si>
    <t>смена запорной арматуры (отопление)</t>
  </si>
  <si>
    <t>ремонт системы водоотведения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</si>
  <si>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</si>
  <si>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</si>
  <si>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</si>
  <si>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</si>
  <si>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</si>
  <si>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</si>
  <si>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</si>
  <si>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</si>
  <si>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</si>
  <si>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</si>
  <si>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</si>
  <si>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</si>
  <si>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</si>
  <si>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</si>
  <si>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1 раз в 4 месяца</t>
  </si>
  <si>
    <t>Расчет размера платы за содержание и ремонт общего имущества в многоквартирном доме</t>
  </si>
  <si>
    <t>ремонт секций водоподогревателя</t>
  </si>
  <si>
    <t>смена регулятора температуры на ВВП</t>
  </si>
  <si>
    <t>ВСЕГО:</t>
  </si>
  <si>
    <t>замена насоса гвс / резерв /</t>
  </si>
  <si>
    <t>по адресу: ул.Парковая, д.17/8(S общ.=3857,20м2;Sзем.уч.=4867,1м2)</t>
  </si>
  <si>
    <t>окос травы</t>
  </si>
  <si>
    <t>2-3 раза</t>
  </si>
  <si>
    <t>1 раз в 3 года</t>
  </si>
  <si>
    <t>очистка от снега и наледи подъездных козырьков</t>
  </si>
  <si>
    <t>Сбор, вывоз и утилизация ТБО, руб/м2</t>
  </si>
  <si>
    <t>ремонт панельных швов 200 п.м.</t>
  </si>
  <si>
    <t>ремонт освещения в подвале</t>
  </si>
  <si>
    <t>изоляция трубопроводов системы отопления составом "Корунд"</t>
  </si>
  <si>
    <t>заполнение электронных паспортов</t>
  </si>
  <si>
    <t>учет работ по капремонту</t>
  </si>
  <si>
    <t>пылеудаление и дезинфекция вентканалов без пробивки</t>
  </si>
  <si>
    <t>Погашение задолженности прошлых периодов</t>
  </si>
  <si>
    <t>Управление многоквартирным домом, всего в т.ч.</t>
  </si>
  <si>
    <t>Итого</t>
  </si>
  <si>
    <t>гидравлическое испытание элеваторных узлов и запорной арматуры</t>
  </si>
  <si>
    <t>косметический ремонт 7 -го подъезда , 5 этаж</t>
  </si>
  <si>
    <t>устройство бетонных желобов - 25 п.м.</t>
  </si>
  <si>
    <t>установка решеток на подвальные продухи 4 шт.</t>
  </si>
  <si>
    <t>замена запорной арматуры / отопление / д.15 мм-180 шт.,д.20 мм - 60 шт., д.25мм - 8 шт.</t>
  </si>
  <si>
    <t>смена задвижек на эл.узле диам.80 мм - 1 шт.</t>
  </si>
  <si>
    <t>смена задвижки  на эл.узле д.100 мм - 1 шт.</t>
  </si>
  <si>
    <t>смена шарового крана под промывку ХВС (д.32 мм - 1 шт)</t>
  </si>
  <si>
    <t>установка шарового крана на ГВС д.15 мм - 1 шт.</t>
  </si>
  <si>
    <t>2015 -2016 гг.</t>
  </si>
  <si>
    <t>(стоимость услуг  увеличена на 10,5 % в соответствии с уровнем инфляции 2014 г.)</t>
  </si>
  <si>
    <t>выполнение работ экологом</t>
  </si>
  <si>
    <t>отключение системы отопления и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</si>
  <si>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</si>
  <si>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>очистка водоприемных воронок</t>
  </si>
  <si>
    <t>задолженнось на 01.05.2015 г.</t>
  </si>
  <si>
    <t>Работы заявочного характера, в т.ч работы по предписанию надзорных органов</t>
  </si>
  <si>
    <t>Проект 1 (с учетом поверки общедомового прибора учета теплоэнергии)</t>
  </si>
  <si>
    <t>замена запорной арматуры / отопление / д.15 мм-56 шт.</t>
  </si>
  <si>
    <t>ревизия задвижек отопления диам.100 мм - 1 шт.</t>
  </si>
  <si>
    <t>по адресу: ул.Парковая, д.17/8 (S жилые + нежилые = 3855,8 м2;Sзем.уч.=4867,1м2)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</si>
</sst>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19" fillId="24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23" fillId="0" borderId="11" xfId="0" applyFont="1" applyFill="1" applyBorder="1" applyAlignment="1">
      <alignment/>
    </xf>
    <xf numFmtId="2" fontId="23" fillId="0" borderId="11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center" vertical="center" wrapText="1"/>
    </xf>
    <xf numFmtId="2" fontId="23" fillId="0" borderId="25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2" fontId="24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9" fillId="0" borderId="0" xfId="0" applyNumberFormat="1" applyFont="1" applyFill="1" applyAlignment="1">
      <alignment/>
    </xf>
    <xf numFmtId="0" fontId="20" fillId="25" borderId="0" xfId="0" applyFont="1" applyFill="1" applyAlignment="1">
      <alignment horizontal="center"/>
    </xf>
    <xf numFmtId="2" fontId="18" fillId="26" borderId="26" xfId="0" applyNumberFormat="1" applyFont="1" applyFill="1" applyBorder="1" applyAlignment="1">
      <alignment horizontal="center" vertical="center" wrapText="1"/>
    </xf>
    <xf numFmtId="2" fontId="18" fillId="26" borderId="16" xfId="0" applyNumberFormat="1" applyFont="1" applyFill="1" applyBorder="1" applyAlignment="1">
      <alignment horizontal="center" vertical="center" wrapText="1"/>
    </xf>
    <xf numFmtId="2" fontId="18" fillId="26" borderId="27" xfId="0" applyNumberFormat="1" applyFont="1" applyFill="1" applyBorder="1" applyAlignment="1">
      <alignment horizontal="center" vertical="center" wrapText="1"/>
    </xf>
    <xf numFmtId="2" fontId="24" fillId="26" borderId="26" xfId="0" applyNumberFormat="1" applyFont="1" applyFill="1" applyBorder="1" applyAlignment="1">
      <alignment horizontal="center" vertical="center" wrapText="1"/>
    </xf>
    <xf numFmtId="2" fontId="24" fillId="26" borderId="16" xfId="0" applyNumberFormat="1" applyFont="1" applyFill="1" applyBorder="1" applyAlignment="1">
      <alignment horizontal="center" vertical="center" wrapText="1"/>
    </xf>
    <xf numFmtId="2" fontId="24" fillId="26" borderId="27" xfId="0" applyNumberFormat="1" applyFont="1" applyFill="1" applyBorder="1" applyAlignment="1">
      <alignment horizontal="center" vertical="center" wrapText="1"/>
    </xf>
    <xf numFmtId="2" fontId="18" fillId="26" borderId="28" xfId="0" applyNumberFormat="1" applyFont="1" applyFill="1" applyBorder="1" applyAlignment="1">
      <alignment horizontal="center" vertical="center" wrapText="1"/>
    </xf>
    <xf numFmtId="2" fontId="18" fillId="26" borderId="18" xfId="0" applyNumberFormat="1" applyFont="1" applyFill="1" applyBorder="1" applyAlignment="1">
      <alignment horizontal="center" vertical="center" wrapText="1"/>
    </xf>
    <xf numFmtId="2" fontId="18" fillId="26" borderId="19" xfId="0" applyNumberFormat="1" applyFont="1" applyFill="1" applyBorder="1" applyAlignment="1">
      <alignment horizontal="center" vertical="center" wrapText="1"/>
    </xf>
    <xf numFmtId="2" fontId="18" fillId="26" borderId="29" xfId="0" applyNumberFormat="1" applyFont="1" applyFill="1" applyBorder="1" applyAlignment="1">
      <alignment horizontal="center" vertical="center" wrapText="1"/>
    </xf>
    <xf numFmtId="2" fontId="0" fillId="26" borderId="30" xfId="0" applyNumberFormat="1" applyFont="1" applyFill="1" applyBorder="1" applyAlignment="1">
      <alignment horizontal="center" vertical="center" wrapText="1"/>
    </xf>
    <xf numFmtId="2" fontId="0" fillId="26" borderId="18" xfId="0" applyNumberFormat="1" applyFont="1" applyFill="1" applyBorder="1" applyAlignment="1">
      <alignment horizontal="center" vertical="center" wrapText="1"/>
    </xf>
    <xf numFmtId="2" fontId="0" fillId="26" borderId="28" xfId="0" applyNumberFormat="1" applyFont="1" applyFill="1" applyBorder="1" applyAlignment="1">
      <alignment horizontal="center" vertical="center" wrapText="1"/>
    </xf>
    <xf numFmtId="2" fontId="0" fillId="26" borderId="16" xfId="0" applyNumberFormat="1" applyFont="1" applyFill="1" applyBorder="1" applyAlignment="1">
      <alignment horizontal="center" vertical="center" wrapText="1"/>
    </xf>
    <xf numFmtId="2" fontId="24" fillId="26" borderId="18" xfId="0" applyNumberFormat="1" applyFont="1" applyFill="1" applyBorder="1" applyAlignment="1">
      <alignment horizontal="center" vertical="center" wrapText="1"/>
    </xf>
    <xf numFmtId="2" fontId="24" fillId="26" borderId="28" xfId="0" applyNumberFormat="1" applyFont="1" applyFill="1" applyBorder="1" applyAlignment="1">
      <alignment horizontal="center" vertical="center" wrapText="1"/>
    </xf>
    <xf numFmtId="2" fontId="23" fillId="26" borderId="31" xfId="0" applyNumberFormat="1" applyFont="1" applyFill="1" applyBorder="1" applyAlignment="1">
      <alignment horizontal="center"/>
    </xf>
    <xf numFmtId="0" fontId="18" fillId="26" borderId="32" xfId="0" applyFont="1" applyFill="1" applyBorder="1" applyAlignment="1">
      <alignment horizontal="center" vertical="center"/>
    </xf>
    <xf numFmtId="0" fontId="18" fillId="26" borderId="11" xfId="0" applyFont="1" applyFill="1" applyBorder="1" applyAlignment="1">
      <alignment horizontal="center" vertical="center"/>
    </xf>
    <xf numFmtId="0" fontId="18" fillId="26" borderId="12" xfId="0" applyFont="1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18" fillId="26" borderId="18" xfId="0" applyFont="1" applyFill="1" applyBorder="1" applyAlignment="1">
      <alignment horizontal="center" vertical="center" wrapText="1"/>
    </xf>
    <xf numFmtId="2" fontId="23" fillId="26" borderId="25" xfId="0" applyNumberFormat="1" applyFont="1" applyFill="1" applyBorder="1" applyAlignment="1">
      <alignment horizontal="center" vertical="center" wrapText="1"/>
    </xf>
    <xf numFmtId="0" fontId="18" fillId="26" borderId="17" xfId="0" applyFont="1" applyFill="1" applyBorder="1" applyAlignment="1">
      <alignment horizontal="left" vertical="center" wrapText="1"/>
    </xf>
    <xf numFmtId="0" fontId="24" fillId="26" borderId="16" xfId="0" applyFont="1" applyFill="1" applyBorder="1" applyAlignment="1">
      <alignment horizontal="center" vertical="center" wrapText="1"/>
    </xf>
    <xf numFmtId="0" fontId="24" fillId="26" borderId="17" xfId="0" applyFont="1" applyFill="1" applyBorder="1" applyAlignment="1">
      <alignment horizontal="left" vertical="center" wrapText="1"/>
    </xf>
    <xf numFmtId="0" fontId="18" fillId="26" borderId="16" xfId="0" applyFont="1" applyFill="1" applyBorder="1" applyAlignment="1">
      <alignment horizontal="center" vertical="center" wrapText="1"/>
    </xf>
    <xf numFmtId="0" fontId="0" fillId="26" borderId="20" xfId="0" applyFont="1" applyFill="1" applyBorder="1" applyAlignment="1">
      <alignment horizontal="left" vertical="center" wrapText="1"/>
    </xf>
    <xf numFmtId="0" fontId="0" fillId="26" borderId="18" xfId="0" applyFont="1" applyFill="1" applyBorder="1" applyAlignment="1">
      <alignment horizontal="center" vertical="center" wrapText="1"/>
    </xf>
    <xf numFmtId="0" fontId="0" fillId="26" borderId="20" xfId="0" applyFill="1" applyBorder="1" applyAlignment="1">
      <alignment horizontal="left" vertical="center" wrapText="1"/>
    </xf>
    <xf numFmtId="0" fontId="0" fillId="26" borderId="18" xfId="0" applyFill="1" applyBorder="1" applyAlignment="1">
      <alignment horizontal="center" vertical="center" wrapText="1"/>
    </xf>
    <xf numFmtId="0" fontId="0" fillId="26" borderId="33" xfId="0" applyFont="1" applyFill="1" applyBorder="1" applyAlignment="1">
      <alignment horizontal="left" vertical="center" wrapText="1"/>
    </xf>
    <xf numFmtId="0" fontId="0" fillId="26" borderId="19" xfId="0" applyFont="1" applyFill="1" applyBorder="1" applyAlignment="1">
      <alignment horizontal="center" vertical="center" wrapText="1"/>
    </xf>
    <xf numFmtId="0" fontId="0" fillId="26" borderId="34" xfId="0" applyFont="1" applyFill="1" applyBorder="1" applyAlignment="1">
      <alignment horizontal="left" vertical="center" wrapText="1"/>
    </xf>
    <xf numFmtId="0" fontId="0" fillId="26" borderId="35" xfId="0" applyFont="1" applyFill="1" applyBorder="1" applyAlignment="1">
      <alignment horizontal="center" vertical="center" wrapText="1"/>
    </xf>
    <xf numFmtId="0" fontId="18" fillId="26" borderId="20" xfId="0" applyFont="1" applyFill="1" applyBorder="1" applyAlignment="1">
      <alignment horizontal="left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0" fillId="26" borderId="20" xfId="0" applyFont="1" applyFill="1" applyBorder="1" applyAlignment="1">
      <alignment horizontal="left" vertical="center" wrapText="1"/>
    </xf>
    <xf numFmtId="0" fontId="0" fillId="26" borderId="18" xfId="0" applyFont="1" applyFill="1" applyBorder="1" applyAlignment="1">
      <alignment horizontal="center" vertical="center" wrapText="1"/>
    </xf>
    <xf numFmtId="0" fontId="24" fillId="26" borderId="20" xfId="0" applyFont="1" applyFill="1" applyBorder="1" applyAlignment="1">
      <alignment horizontal="left" vertical="center" wrapText="1"/>
    </xf>
    <xf numFmtId="0" fontId="24" fillId="26" borderId="18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left" vertical="center" wrapText="1"/>
    </xf>
    <xf numFmtId="0" fontId="19" fillId="26" borderId="36" xfId="0" applyFont="1" applyFill="1" applyBorder="1" applyAlignment="1">
      <alignment horizontal="left" vertical="center" wrapText="1"/>
    </xf>
    <xf numFmtId="0" fontId="18" fillId="26" borderId="37" xfId="0" applyFont="1" applyFill="1" applyBorder="1" applyAlignment="1">
      <alignment horizontal="center" vertical="center" wrapText="1"/>
    </xf>
    <xf numFmtId="2" fontId="24" fillId="26" borderId="37" xfId="0" applyNumberFormat="1" applyFont="1" applyFill="1" applyBorder="1" applyAlignment="1">
      <alignment horizontal="center" vertical="center" wrapText="1"/>
    </xf>
    <xf numFmtId="0" fontId="23" fillId="26" borderId="38" xfId="0" applyFont="1" applyFill="1" applyBorder="1" applyAlignment="1">
      <alignment horizontal="left" vertical="center" wrapText="1"/>
    </xf>
    <xf numFmtId="0" fontId="23" fillId="26" borderId="10" xfId="0" applyFont="1" applyFill="1" applyBorder="1" applyAlignment="1">
      <alignment horizontal="left" vertical="center" wrapText="1"/>
    </xf>
    <xf numFmtId="0" fontId="23" fillId="26" borderId="11" xfId="0" applyFont="1" applyFill="1" applyBorder="1" applyAlignment="1">
      <alignment horizontal="center" vertical="center" wrapText="1"/>
    </xf>
    <xf numFmtId="2" fontId="23" fillId="26" borderId="11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0" fontId="23" fillId="26" borderId="0" xfId="0" applyFont="1" applyFill="1" applyAlignment="1">
      <alignment horizontal="center" vertical="center" wrapText="1"/>
    </xf>
    <xf numFmtId="2" fontId="23" fillId="26" borderId="0" xfId="0" applyNumberFormat="1" applyFont="1" applyFill="1" applyAlignment="1">
      <alignment horizontal="center" vertical="center" wrapText="1"/>
    </xf>
    <xf numFmtId="0" fontId="24" fillId="26" borderId="0" xfId="0" applyFont="1" applyFill="1" applyAlignment="1">
      <alignment horizontal="center" vertical="center" wrapText="1"/>
    </xf>
    <xf numFmtId="2" fontId="24" fillId="26" borderId="0" xfId="0" applyNumberFormat="1" applyFont="1" applyFill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0" fontId="26" fillId="24" borderId="18" xfId="0" applyFont="1" applyFill="1" applyBorder="1" applyAlignment="1">
      <alignment horizontal="center" vertical="center"/>
    </xf>
    <xf numFmtId="2" fontId="26" fillId="0" borderId="18" xfId="0" applyNumberFormat="1" applyFont="1" applyFill="1" applyBorder="1" applyAlignment="1">
      <alignment horizontal="center" vertical="center"/>
    </xf>
    <xf numFmtId="2" fontId="26" fillId="24" borderId="18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2" fontId="26" fillId="24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39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0" fillId="26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zoomScale="75" zoomScaleNormal="75" zoomScalePageLayoutView="0" workbookViewId="0" topLeftCell="A80">
      <selection activeCell="D117" sqref="D117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6.75390625" style="1" customWidth="1"/>
    <col min="5" max="5" width="13.875" style="1" hidden="1" customWidth="1"/>
    <col min="6" max="6" width="20.875" style="30" hidden="1" customWidth="1"/>
    <col min="7" max="7" width="13.875" style="1" customWidth="1"/>
    <col min="8" max="8" width="20.875" style="30" customWidth="1"/>
    <col min="9" max="9" width="10.625" style="1" customWidth="1"/>
    <col min="10" max="10" width="15.375" style="1" hidden="1" customWidth="1"/>
    <col min="11" max="11" width="15.375" style="48" hidden="1" customWidth="1"/>
    <col min="12" max="14" width="15.375" style="1" customWidth="1"/>
    <col min="15" max="16384" width="9.125" style="1" customWidth="1"/>
  </cols>
  <sheetData>
    <row r="1" spans="1:8" ht="16.5" customHeight="1">
      <c r="A1" s="131" t="s">
        <v>0</v>
      </c>
      <c r="B1" s="132"/>
      <c r="C1" s="132"/>
      <c r="D1" s="132"/>
      <c r="E1" s="132"/>
      <c r="F1" s="132"/>
      <c r="G1" s="132"/>
      <c r="H1" s="132"/>
    </row>
    <row r="2" spans="2:8" ht="12.75" customHeight="1">
      <c r="B2" s="133" t="s">
        <v>1</v>
      </c>
      <c r="C2" s="133"/>
      <c r="D2" s="133"/>
      <c r="E2" s="133"/>
      <c r="F2" s="133"/>
      <c r="G2" s="132"/>
      <c r="H2" s="132"/>
    </row>
    <row r="3" spans="1:8" ht="19.5" customHeight="1">
      <c r="A3" s="56" t="s">
        <v>126</v>
      </c>
      <c r="B3" s="133" t="s">
        <v>2</v>
      </c>
      <c r="C3" s="133"/>
      <c r="D3" s="133"/>
      <c r="E3" s="133"/>
      <c r="F3" s="133"/>
      <c r="G3" s="132"/>
      <c r="H3" s="132"/>
    </row>
    <row r="4" spans="2:8" ht="14.25" customHeight="1">
      <c r="B4" s="133" t="s">
        <v>35</v>
      </c>
      <c r="C4" s="133"/>
      <c r="D4" s="133"/>
      <c r="E4" s="133"/>
      <c r="F4" s="133"/>
      <c r="G4" s="132"/>
      <c r="H4" s="132"/>
    </row>
    <row r="5" spans="1:11" ht="39.75" customHeight="1">
      <c r="A5" s="134" t="s">
        <v>134</v>
      </c>
      <c r="B5" s="135"/>
      <c r="C5" s="135"/>
      <c r="D5" s="135"/>
      <c r="E5" s="135"/>
      <c r="F5" s="135"/>
      <c r="G5" s="135"/>
      <c r="H5" s="135"/>
      <c r="K5" s="1"/>
    </row>
    <row r="6" spans="1:11" ht="24.75" customHeight="1">
      <c r="A6" s="136" t="s">
        <v>127</v>
      </c>
      <c r="B6" s="136"/>
      <c r="C6" s="136"/>
      <c r="D6" s="136"/>
      <c r="E6" s="136"/>
      <c r="F6" s="136"/>
      <c r="G6" s="136"/>
      <c r="H6" s="136"/>
      <c r="K6" s="1"/>
    </row>
    <row r="7" spans="2:9" ht="35.25" customHeight="1" hidden="1">
      <c r="B7" s="2"/>
      <c r="C7" s="2"/>
      <c r="D7" s="2"/>
      <c r="E7" s="2"/>
      <c r="F7" s="3"/>
      <c r="G7" s="2"/>
      <c r="H7" s="2"/>
      <c r="I7" s="2"/>
    </row>
    <row r="8" spans="1:11" s="4" customFormat="1" ht="22.5" customHeight="1">
      <c r="A8" s="120" t="s">
        <v>3</v>
      </c>
      <c r="B8" s="120"/>
      <c r="C8" s="120"/>
      <c r="D8" s="120"/>
      <c r="E8" s="121"/>
      <c r="F8" s="121"/>
      <c r="G8" s="121"/>
      <c r="H8" s="121"/>
      <c r="K8" s="49"/>
    </row>
    <row r="9" spans="1:8" s="5" customFormat="1" ht="18.75" customHeight="1">
      <c r="A9" s="120" t="s">
        <v>102</v>
      </c>
      <c r="B9" s="120"/>
      <c r="C9" s="120"/>
      <c r="D9" s="120"/>
      <c r="E9" s="121"/>
      <c r="F9" s="121"/>
      <c r="G9" s="121"/>
      <c r="H9" s="121"/>
    </row>
    <row r="10" spans="1:8" s="6" customFormat="1" ht="17.25" customHeight="1">
      <c r="A10" s="122" t="s">
        <v>77</v>
      </c>
      <c r="B10" s="122"/>
      <c r="C10" s="122"/>
      <c r="D10" s="122"/>
      <c r="E10" s="123"/>
      <c r="F10" s="123"/>
      <c r="G10" s="123"/>
      <c r="H10" s="123"/>
    </row>
    <row r="11" spans="1:8" s="5" customFormat="1" ht="30" customHeight="1" thickBot="1">
      <c r="A11" s="124" t="s">
        <v>97</v>
      </c>
      <c r="B11" s="124"/>
      <c r="C11" s="124"/>
      <c r="D11" s="124"/>
      <c r="E11" s="125"/>
      <c r="F11" s="125"/>
      <c r="G11" s="125"/>
      <c r="H11" s="125"/>
    </row>
    <row r="12" spans="1:11" s="11" customFormat="1" ht="139.5" customHeight="1" thickBot="1">
      <c r="A12" s="7" t="s">
        <v>4</v>
      </c>
      <c r="B12" s="8" t="s">
        <v>5</v>
      </c>
      <c r="C12" s="9" t="s">
        <v>6</v>
      </c>
      <c r="D12" s="9" t="s">
        <v>36</v>
      </c>
      <c r="E12" s="9" t="s">
        <v>6</v>
      </c>
      <c r="F12" s="10" t="s">
        <v>7</v>
      </c>
      <c r="G12" s="9" t="s">
        <v>6</v>
      </c>
      <c r="H12" s="10" t="s">
        <v>7</v>
      </c>
      <c r="K12" s="39"/>
    </row>
    <row r="13" spans="1:11" s="15" customFormat="1" ht="12.75">
      <c r="A13" s="12">
        <v>1</v>
      </c>
      <c r="B13" s="13">
        <v>2</v>
      </c>
      <c r="C13" s="13">
        <v>3</v>
      </c>
      <c r="D13" s="34"/>
      <c r="E13" s="13">
        <v>3</v>
      </c>
      <c r="F13" s="14">
        <v>4</v>
      </c>
      <c r="G13" s="35">
        <v>3</v>
      </c>
      <c r="H13" s="36">
        <v>4</v>
      </c>
      <c r="K13" s="50"/>
    </row>
    <row r="14" spans="1:11" s="15" customFormat="1" ht="49.5" customHeight="1">
      <c r="A14" s="126" t="s">
        <v>8</v>
      </c>
      <c r="B14" s="127"/>
      <c r="C14" s="127"/>
      <c r="D14" s="127"/>
      <c r="E14" s="127"/>
      <c r="F14" s="127"/>
      <c r="G14" s="128"/>
      <c r="H14" s="129"/>
      <c r="K14" s="50"/>
    </row>
    <row r="15" spans="1:11" s="11" customFormat="1" ht="15">
      <c r="A15" s="17" t="s">
        <v>115</v>
      </c>
      <c r="B15" s="18" t="s">
        <v>9</v>
      </c>
      <c r="C15" s="16">
        <f>F15*12</f>
        <v>0</v>
      </c>
      <c r="D15" s="57">
        <f>G15*I15</f>
        <v>147190.75</v>
      </c>
      <c r="E15" s="58">
        <f>H15*12</f>
        <v>38.16</v>
      </c>
      <c r="F15" s="59"/>
      <c r="G15" s="58">
        <f>H15*12</f>
        <v>38.16</v>
      </c>
      <c r="H15" s="58">
        <f>H20+H24</f>
        <v>3.18</v>
      </c>
      <c r="I15" s="11">
        <v>3857.2</v>
      </c>
      <c r="J15" s="11">
        <v>1.07</v>
      </c>
      <c r="K15" s="39">
        <v>2.24</v>
      </c>
    </row>
    <row r="16" spans="1:11" s="11" customFormat="1" ht="29.25" customHeight="1">
      <c r="A16" s="82" t="s">
        <v>90</v>
      </c>
      <c r="B16" s="81" t="s">
        <v>91</v>
      </c>
      <c r="C16" s="61"/>
      <c r="D16" s="60"/>
      <c r="E16" s="61"/>
      <c r="F16" s="62"/>
      <c r="G16" s="61"/>
      <c r="H16" s="61"/>
      <c r="K16" s="39"/>
    </row>
    <row r="17" spans="1:11" s="11" customFormat="1" ht="15">
      <c r="A17" s="82" t="s">
        <v>92</v>
      </c>
      <c r="B17" s="81" t="s">
        <v>91</v>
      </c>
      <c r="C17" s="61"/>
      <c r="D17" s="60"/>
      <c r="E17" s="61"/>
      <c r="F17" s="62"/>
      <c r="G17" s="61"/>
      <c r="H17" s="61"/>
      <c r="K17" s="39"/>
    </row>
    <row r="18" spans="1:11" s="11" customFormat="1" ht="15">
      <c r="A18" s="82" t="s">
        <v>93</v>
      </c>
      <c r="B18" s="81" t="s">
        <v>94</v>
      </c>
      <c r="C18" s="61"/>
      <c r="D18" s="60"/>
      <c r="E18" s="61"/>
      <c r="F18" s="62"/>
      <c r="G18" s="61"/>
      <c r="H18" s="61"/>
      <c r="K18" s="39"/>
    </row>
    <row r="19" spans="1:11" s="11" customFormat="1" ht="15">
      <c r="A19" s="82" t="s">
        <v>95</v>
      </c>
      <c r="B19" s="81" t="s">
        <v>91</v>
      </c>
      <c r="C19" s="61"/>
      <c r="D19" s="60"/>
      <c r="E19" s="61"/>
      <c r="F19" s="62"/>
      <c r="G19" s="61"/>
      <c r="H19" s="61"/>
      <c r="K19" s="39"/>
    </row>
    <row r="20" spans="1:11" s="11" customFormat="1" ht="15">
      <c r="A20" s="80" t="s">
        <v>116</v>
      </c>
      <c r="B20" s="81"/>
      <c r="C20" s="61"/>
      <c r="D20" s="60"/>
      <c r="E20" s="61"/>
      <c r="F20" s="62"/>
      <c r="G20" s="61"/>
      <c r="H20" s="58">
        <v>2.83</v>
      </c>
      <c r="K20" s="39"/>
    </row>
    <row r="21" spans="1:11" s="11" customFormat="1" ht="15">
      <c r="A21" s="82" t="s">
        <v>111</v>
      </c>
      <c r="B21" s="81" t="s">
        <v>91</v>
      </c>
      <c r="C21" s="61"/>
      <c r="D21" s="60"/>
      <c r="E21" s="61"/>
      <c r="F21" s="62"/>
      <c r="G21" s="61"/>
      <c r="H21" s="61">
        <v>0.12</v>
      </c>
      <c r="K21" s="39"/>
    </row>
    <row r="22" spans="1:11" s="11" customFormat="1" ht="15">
      <c r="A22" s="82" t="s">
        <v>112</v>
      </c>
      <c r="B22" s="81" t="s">
        <v>91</v>
      </c>
      <c r="C22" s="61"/>
      <c r="D22" s="60"/>
      <c r="E22" s="61"/>
      <c r="F22" s="62"/>
      <c r="G22" s="61"/>
      <c r="H22" s="61">
        <v>0.11</v>
      </c>
      <c r="K22" s="39"/>
    </row>
    <row r="23" spans="1:11" s="11" customFormat="1" ht="15">
      <c r="A23" s="82" t="s">
        <v>128</v>
      </c>
      <c r="B23" s="81" t="s">
        <v>91</v>
      </c>
      <c r="C23" s="61"/>
      <c r="D23" s="60"/>
      <c r="E23" s="61"/>
      <c r="F23" s="62"/>
      <c r="G23" s="61"/>
      <c r="H23" s="61">
        <v>0.12</v>
      </c>
      <c r="K23" s="39"/>
    </row>
    <row r="24" spans="1:11" s="11" customFormat="1" ht="15">
      <c r="A24" s="80" t="s">
        <v>116</v>
      </c>
      <c r="B24" s="81"/>
      <c r="C24" s="61"/>
      <c r="D24" s="60"/>
      <c r="E24" s="61"/>
      <c r="F24" s="62"/>
      <c r="G24" s="61"/>
      <c r="H24" s="58">
        <f>H21+H22+H23</f>
        <v>0.35</v>
      </c>
      <c r="K24" s="39"/>
    </row>
    <row r="25" spans="1:11" s="11" customFormat="1" ht="30">
      <c r="A25" s="80" t="s">
        <v>10</v>
      </c>
      <c r="B25" s="83" t="s">
        <v>11</v>
      </c>
      <c r="C25" s="58">
        <f>F25*12</f>
        <v>0</v>
      </c>
      <c r="D25" s="57">
        <f>G25*I25</f>
        <v>159688.08</v>
      </c>
      <c r="E25" s="58">
        <f>H25*12</f>
        <v>41.4</v>
      </c>
      <c r="F25" s="59"/>
      <c r="G25" s="58">
        <f>H25*12</f>
        <v>41.4</v>
      </c>
      <c r="H25" s="58">
        <v>3.45</v>
      </c>
      <c r="I25" s="11">
        <v>3857.2</v>
      </c>
      <c r="J25" s="11">
        <v>1.07</v>
      </c>
      <c r="K25" s="39">
        <v>3.65</v>
      </c>
    </row>
    <row r="26" spans="1:11" s="38" customFormat="1" ht="15">
      <c r="A26" s="84" t="s">
        <v>82</v>
      </c>
      <c r="B26" s="85" t="s">
        <v>11</v>
      </c>
      <c r="C26" s="58"/>
      <c r="D26" s="57"/>
      <c r="E26" s="58"/>
      <c r="F26" s="59"/>
      <c r="G26" s="58"/>
      <c r="H26" s="58"/>
      <c r="K26" s="51"/>
    </row>
    <row r="27" spans="1:11" s="38" customFormat="1" ht="15">
      <c r="A27" s="86" t="s">
        <v>103</v>
      </c>
      <c r="B27" s="87" t="s">
        <v>104</v>
      </c>
      <c r="C27" s="58"/>
      <c r="D27" s="57"/>
      <c r="E27" s="58"/>
      <c r="F27" s="59"/>
      <c r="G27" s="58"/>
      <c r="H27" s="58"/>
      <c r="K27" s="51"/>
    </row>
    <row r="28" spans="1:11" s="38" customFormat="1" ht="15">
      <c r="A28" s="84" t="s">
        <v>83</v>
      </c>
      <c r="B28" s="85" t="s">
        <v>11</v>
      </c>
      <c r="C28" s="58"/>
      <c r="D28" s="57"/>
      <c r="E28" s="58"/>
      <c r="F28" s="59"/>
      <c r="G28" s="58"/>
      <c r="H28" s="58"/>
      <c r="K28" s="51"/>
    </row>
    <row r="29" spans="1:11" s="38" customFormat="1" ht="15">
      <c r="A29" s="84" t="s">
        <v>84</v>
      </c>
      <c r="B29" s="85" t="s">
        <v>11</v>
      </c>
      <c r="C29" s="58"/>
      <c r="D29" s="57"/>
      <c r="E29" s="58"/>
      <c r="F29" s="59"/>
      <c r="G29" s="58"/>
      <c r="H29" s="58"/>
      <c r="K29" s="51"/>
    </row>
    <row r="30" spans="1:11" s="38" customFormat="1" ht="25.5">
      <c r="A30" s="84" t="s">
        <v>85</v>
      </c>
      <c r="B30" s="85" t="s">
        <v>12</v>
      </c>
      <c r="C30" s="58"/>
      <c r="D30" s="57"/>
      <c r="E30" s="58"/>
      <c r="F30" s="59"/>
      <c r="G30" s="58"/>
      <c r="H30" s="58"/>
      <c r="K30" s="51"/>
    </row>
    <row r="31" spans="1:11" s="38" customFormat="1" ht="15">
      <c r="A31" s="84" t="s">
        <v>86</v>
      </c>
      <c r="B31" s="85" t="s">
        <v>11</v>
      </c>
      <c r="C31" s="58"/>
      <c r="D31" s="57"/>
      <c r="E31" s="58"/>
      <c r="F31" s="59"/>
      <c r="G31" s="58"/>
      <c r="H31" s="58"/>
      <c r="K31" s="51"/>
    </row>
    <row r="32" spans="1:11" s="11" customFormat="1" ht="15">
      <c r="A32" s="88" t="s">
        <v>87</v>
      </c>
      <c r="B32" s="89" t="s">
        <v>11</v>
      </c>
      <c r="C32" s="58"/>
      <c r="D32" s="57"/>
      <c r="E32" s="58"/>
      <c r="F32" s="59"/>
      <c r="G32" s="58"/>
      <c r="H32" s="58"/>
      <c r="K32" s="39"/>
    </row>
    <row r="33" spans="1:11" s="38" customFormat="1" ht="26.25" thickBot="1">
      <c r="A33" s="90" t="s">
        <v>88</v>
      </c>
      <c r="B33" s="91" t="s">
        <v>89</v>
      </c>
      <c r="C33" s="58"/>
      <c r="D33" s="57"/>
      <c r="E33" s="58"/>
      <c r="F33" s="59"/>
      <c r="G33" s="58"/>
      <c r="H33" s="58"/>
      <c r="K33" s="51"/>
    </row>
    <row r="34" spans="1:11" s="19" customFormat="1" ht="21.75" customHeight="1">
      <c r="A34" s="92" t="s">
        <v>13</v>
      </c>
      <c r="B34" s="78" t="s">
        <v>14</v>
      </c>
      <c r="C34" s="58">
        <f>F34*12</f>
        <v>0</v>
      </c>
      <c r="D34" s="57">
        <f>G34*I34</f>
        <v>34714.8</v>
      </c>
      <c r="E34" s="58">
        <f>H34*12</f>
        <v>9</v>
      </c>
      <c r="F34" s="63"/>
      <c r="G34" s="58">
        <f>H34*12</f>
        <v>9</v>
      </c>
      <c r="H34" s="58">
        <v>0.75</v>
      </c>
      <c r="I34" s="11">
        <v>3857.2</v>
      </c>
      <c r="J34" s="11">
        <v>1.07</v>
      </c>
      <c r="K34" s="39">
        <v>0.6</v>
      </c>
    </row>
    <row r="35" spans="1:11" s="11" customFormat="1" ht="20.25" customHeight="1">
      <c r="A35" s="92" t="s">
        <v>15</v>
      </c>
      <c r="B35" s="78" t="s">
        <v>16</v>
      </c>
      <c r="C35" s="58">
        <f>F35*12</f>
        <v>0</v>
      </c>
      <c r="D35" s="57">
        <f>G35*I35</f>
        <v>113401.68</v>
      </c>
      <c r="E35" s="58">
        <f>H35*12</f>
        <v>29.4</v>
      </c>
      <c r="F35" s="63"/>
      <c r="G35" s="58">
        <f>H35*12</f>
        <v>29.4</v>
      </c>
      <c r="H35" s="58">
        <v>2.45</v>
      </c>
      <c r="I35" s="11">
        <v>3857.2</v>
      </c>
      <c r="J35" s="11">
        <v>1.07</v>
      </c>
      <c r="K35" s="39">
        <v>1.94</v>
      </c>
    </row>
    <row r="36" spans="1:11" s="15" customFormat="1" ht="30">
      <c r="A36" s="92" t="s">
        <v>51</v>
      </c>
      <c r="B36" s="78" t="s">
        <v>9</v>
      </c>
      <c r="C36" s="64"/>
      <c r="D36" s="57">
        <v>2042.21</v>
      </c>
      <c r="E36" s="64">
        <f>H36*12</f>
        <v>0.48</v>
      </c>
      <c r="F36" s="63"/>
      <c r="G36" s="58">
        <f aca="true" t="shared" si="0" ref="G36:G41">D36/I36</f>
        <v>0.53</v>
      </c>
      <c r="H36" s="58">
        <f aca="true" t="shared" si="1" ref="H36:H41">G36/12</f>
        <v>0.04</v>
      </c>
      <c r="I36" s="11">
        <v>3857.2</v>
      </c>
      <c r="J36" s="11">
        <v>1.07</v>
      </c>
      <c r="K36" s="39">
        <v>0.03</v>
      </c>
    </row>
    <row r="37" spans="1:11" s="15" customFormat="1" ht="30">
      <c r="A37" s="92" t="s">
        <v>76</v>
      </c>
      <c r="B37" s="78" t="s">
        <v>9</v>
      </c>
      <c r="C37" s="64"/>
      <c r="D37" s="57">
        <v>2042.21</v>
      </c>
      <c r="E37" s="64">
        <f>H37*12</f>
        <v>0.48</v>
      </c>
      <c r="F37" s="63"/>
      <c r="G37" s="58">
        <f t="shared" si="0"/>
        <v>0.53</v>
      </c>
      <c r="H37" s="58">
        <f t="shared" si="1"/>
        <v>0.04</v>
      </c>
      <c r="I37" s="11">
        <v>3857.2</v>
      </c>
      <c r="J37" s="11">
        <v>1.07</v>
      </c>
      <c r="K37" s="39">
        <v>0.03</v>
      </c>
    </row>
    <row r="38" spans="1:11" s="15" customFormat="1" ht="24" customHeight="1">
      <c r="A38" s="92" t="s">
        <v>52</v>
      </c>
      <c r="B38" s="78" t="s">
        <v>9</v>
      </c>
      <c r="C38" s="64"/>
      <c r="D38" s="57">
        <v>12896.1</v>
      </c>
      <c r="E38" s="64"/>
      <c r="F38" s="63"/>
      <c r="G38" s="58">
        <f t="shared" si="0"/>
        <v>3.34</v>
      </c>
      <c r="H38" s="58">
        <f t="shared" si="1"/>
        <v>0.28</v>
      </c>
      <c r="I38" s="11">
        <v>3857.2</v>
      </c>
      <c r="J38" s="11">
        <v>1.07</v>
      </c>
      <c r="K38" s="39">
        <v>0.22</v>
      </c>
    </row>
    <row r="39" spans="1:11" s="15" customFormat="1" ht="30" hidden="1">
      <c r="A39" s="92" t="s">
        <v>53</v>
      </c>
      <c r="B39" s="78" t="s">
        <v>12</v>
      </c>
      <c r="C39" s="64"/>
      <c r="D39" s="57">
        <f>G39*I39</f>
        <v>0</v>
      </c>
      <c r="E39" s="64"/>
      <c r="F39" s="63"/>
      <c r="G39" s="58">
        <f t="shared" si="0"/>
        <v>3.03</v>
      </c>
      <c r="H39" s="58">
        <f t="shared" si="1"/>
        <v>0.25</v>
      </c>
      <c r="I39" s="11">
        <v>3857.2</v>
      </c>
      <c r="J39" s="11">
        <v>1.07</v>
      </c>
      <c r="K39" s="39">
        <v>0</v>
      </c>
    </row>
    <row r="40" spans="1:11" s="15" customFormat="1" ht="30" hidden="1">
      <c r="A40" s="92" t="s">
        <v>54</v>
      </c>
      <c r="B40" s="78" t="s">
        <v>12</v>
      </c>
      <c r="C40" s="64"/>
      <c r="D40" s="57">
        <f>G40*I40</f>
        <v>0</v>
      </c>
      <c r="E40" s="64"/>
      <c r="F40" s="63"/>
      <c r="G40" s="58">
        <f t="shared" si="0"/>
        <v>3.03</v>
      </c>
      <c r="H40" s="58">
        <f t="shared" si="1"/>
        <v>0.25</v>
      </c>
      <c r="I40" s="11">
        <v>3857.2</v>
      </c>
      <c r="J40" s="11">
        <v>1.07</v>
      </c>
      <c r="K40" s="39">
        <v>0.2</v>
      </c>
    </row>
    <row r="41" spans="1:11" s="15" customFormat="1" ht="30">
      <c r="A41" s="92" t="s">
        <v>54</v>
      </c>
      <c r="B41" s="78" t="s">
        <v>12</v>
      </c>
      <c r="C41" s="64"/>
      <c r="D41" s="57">
        <v>12896.11</v>
      </c>
      <c r="E41" s="64"/>
      <c r="F41" s="63"/>
      <c r="G41" s="58">
        <f t="shared" si="0"/>
        <v>3.34</v>
      </c>
      <c r="H41" s="58">
        <f t="shared" si="1"/>
        <v>0.28</v>
      </c>
      <c r="I41" s="11">
        <v>3857.2</v>
      </c>
      <c r="J41" s="11"/>
      <c r="K41" s="39"/>
    </row>
    <row r="42" spans="1:11" s="15" customFormat="1" ht="30">
      <c r="A42" s="92" t="s">
        <v>23</v>
      </c>
      <c r="B42" s="78"/>
      <c r="C42" s="64">
        <f>F42*12</f>
        <v>0</v>
      </c>
      <c r="D42" s="57">
        <f>G42*I42</f>
        <v>9720.14</v>
      </c>
      <c r="E42" s="64">
        <f>H42*12</f>
        <v>2.52</v>
      </c>
      <c r="F42" s="63"/>
      <c r="G42" s="58">
        <f>H42*12</f>
        <v>2.52</v>
      </c>
      <c r="H42" s="58">
        <v>0.21</v>
      </c>
      <c r="I42" s="11">
        <v>3857.2</v>
      </c>
      <c r="J42" s="11">
        <v>1.07</v>
      </c>
      <c r="K42" s="39">
        <v>0.03</v>
      </c>
    </row>
    <row r="43" spans="1:11" s="11" customFormat="1" ht="21" customHeight="1">
      <c r="A43" s="92" t="s">
        <v>25</v>
      </c>
      <c r="B43" s="78" t="s">
        <v>26</v>
      </c>
      <c r="C43" s="64">
        <f>F43*12</f>
        <v>0</v>
      </c>
      <c r="D43" s="57">
        <f>G43*I43</f>
        <v>1851.46</v>
      </c>
      <c r="E43" s="64">
        <f>H43*12</f>
        <v>0.72</v>
      </c>
      <c r="F43" s="63"/>
      <c r="G43" s="58">
        <v>0.48</v>
      </c>
      <c r="H43" s="58">
        <v>0.06</v>
      </c>
      <c r="I43" s="11">
        <v>3857.2</v>
      </c>
      <c r="J43" s="11">
        <v>1.07</v>
      </c>
      <c r="K43" s="39">
        <v>0.03</v>
      </c>
    </row>
    <row r="44" spans="1:11" s="11" customFormat="1" ht="21.75" customHeight="1">
      <c r="A44" s="92" t="s">
        <v>27</v>
      </c>
      <c r="B44" s="93" t="s">
        <v>28</v>
      </c>
      <c r="C44" s="65">
        <f>F44*12</f>
        <v>0</v>
      </c>
      <c r="D44" s="57">
        <f>G44*I44</f>
        <v>1851.46</v>
      </c>
      <c r="E44" s="65">
        <f>H44*12</f>
        <v>0.48</v>
      </c>
      <c r="F44" s="66"/>
      <c r="G44" s="58">
        <f>12*H44</f>
        <v>0.48</v>
      </c>
      <c r="H44" s="58">
        <v>0.04</v>
      </c>
      <c r="I44" s="11">
        <v>3857.2</v>
      </c>
      <c r="J44" s="11">
        <v>1.07</v>
      </c>
      <c r="K44" s="39">
        <v>0.02</v>
      </c>
    </row>
    <row r="45" spans="1:11" s="19" customFormat="1" ht="30">
      <c r="A45" s="92" t="s">
        <v>24</v>
      </c>
      <c r="B45" s="78" t="s">
        <v>96</v>
      </c>
      <c r="C45" s="64">
        <f>F45*12</f>
        <v>0</v>
      </c>
      <c r="D45" s="57">
        <f>G45*I45</f>
        <v>2314.32</v>
      </c>
      <c r="E45" s="64">
        <f>H45*12</f>
        <v>0.6</v>
      </c>
      <c r="F45" s="63"/>
      <c r="G45" s="58">
        <f>12*H45</f>
        <v>0.6</v>
      </c>
      <c r="H45" s="58">
        <v>0.05</v>
      </c>
      <c r="I45" s="11">
        <v>3857.2</v>
      </c>
      <c r="J45" s="11">
        <v>1.07</v>
      </c>
      <c r="K45" s="39">
        <v>0.03</v>
      </c>
    </row>
    <row r="46" spans="1:11" s="19" customFormat="1" ht="15">
      <c r="A46" s="92" t="s">
        <v>37</v>
      </c>
      <c r="B46" s="78"/>
      <c r="C46" s="58"/>
      <c r="D46" s="58">
        <f>D48+D49+D50+D51+D53+D54+D55+D56+D57+D58+D59+D52+D62</f>
        <v>231969.95</v>
      </c>
      <c r="E46" s="58"/>
      <c r="F46" s="63"/>
      <c r="G46" s="58">
        <f>D46/I46</f>
        <v>60.14</v>
      </c>
      <c r="H46" s="58">
        <f>G46/12</f>
        <v>5.01</v>
      </c>
      <c r="I46" s="11">
        <v>3857.2</v>
      </c>
      <c r="J46" s="11">
        <v>1.07</v>
      </c>
      <c r="K46" s="39">
        <v>0.43</v>
      </c>
    </row>
    <row r="47" spans="1:11" s="15" customFormat="1" ht="15" hidden="1">
      <c r="A47" s="94" t="s">
        <v>63</v>
      </c>
      <c r="B47" s="85" t="s">
        <v>17</v>
      </c>
      <c r="C47" s="68"/>
      <c r="D47" s="67">
        <f>G47*I47</f>
        <v>0</v>
      </c>
      <c r="E47" s="68"/>
      <c r="F47" s="69"/>
      <c r="G47" s="68">
        <f>H47*12</f>
        <v>0</v>
      </c>
      <c r="H47" s="68">
        <v>0</v>
      </c>
      <c r="I47" s="11">
        <v>3857.2</v>
      </c>
      <c r="J47" s="11">
        <v>1.07</v>
      </c>
      <c r="K47" s="39">
        <v>0</v>
      </c>
    </row>
    <row r="48" spans="1:11" s="15" customFormat="1" ht="24" customHeight="1">
      <c r="A48" s="94" t="s">
        <v>129</v>
      </c>
      <c r="B48" s="85" t="s">
        <v>17</v>
      </c>
      <c r="C48" s="68"/>
      <c r="D48" s="67">
        <v>622.74</v>
      </c>
      <c r="E48" s="68"/>
      <c r="F48" s="69"/>
      <c r="G48" s="68"/>
      <c r="H48" s="68"/>
      <c r="I48" s="11">
        <v>3857.2</v>
      </c>
      <c r="J48" s="11">
        <v>1.07</v>
      </c>
      <c r="K48" s="39">
        <v>0.01</v>
      </c>
    </row>
    <row r="49" spans="1:11" s="15" customFormat="1" ht="15">
      <c r="A49" s="94" t="s">
        <v>18</v>
      </c>
      <c r="B49" s="85" t="s">
        <v>22</v>
      </c>
      <c r="C49" s="68">
        <f>F49*12</f>
        <v>0</v>
      </c>
      <c r="D49" s="67">
        <v>459.48</v>
      </c>
      <c r="E49" s="68">
        <f>H49*12</f>
        <v>0</v>
      </c>
      <c r="F49" s="69"/>
      <c r="G49" s="68"/>
      <c r="H49" s="68"/>
      <c r="I49" s="11">
        <v>3857.2</v>
      </c>
      <c r="J49" s="11">
        <v>1.07</v>
      </c>
      <c r="K49" s="39">
        <v>0.01</v>
      </c>
    </row>
    <row r="50" spans="1:11" s="15" customFormat="1" ht="15">
      <c r="A50" s="94" t="s">
        <v>117</v>
      </c>
      <c r="B50" s="95" t="s">
        <v>17</v>
      </c>
      <c r="C50" s="68"/>
      <c r="D50" s="67">
        <v>818.74</v>
      </c>
      <c r="E50" s="68"/>
      <c r="F50" s="69"/>
      <c r="G50" s="68"/>
      <c r="H50" s="68"/>
      <c r="I50" s="11">
        <v>3857.2</v>
      </c>
      <c r="J50" s="11"/>
      <c r="K50" s="39"/>
    </row>
    <row r="51" spans="1:11" s="15" customFormat="1" ht="25.5">
      <c r="A51" s="96" t="s">
        <v>122</v>
      </c>
      <c r="B51" s="97" t="s">
        <v>12</v>
      </c>
      <c r="C51" s="71"/>
      <c r="D51" s="71">
        <v>7474.76</v>
      </c>
      <c r="E51" s="68"/>
      <c r="F51" s="69"/>
      <c r="G51" s="68"/>
      <c r="H51" s="68"/>
      <c r="I51" s="11">
        <v>3857.2</v>
      </c>
      <c r="J51" s="11"/>
      <c r="K51" s="39"/>
    </row>
    <row r="52" spans="1:11" s="15" customFormat="1" ht="25.5">
      <c r="A52" s="96" t="s">
        <v>123</v>
      </c>
      <c r="B52" s="97" t="s">
        <v>12</v>
      </c>
      <c r="C52" s="71"/>
      <c r="D52" s="71">
        <v>8513.75</v>
      </c>
      <c r="E52" s="68"/>
      <c r="F52" s="69"/>
      <c r="G52" s="68"/>
      <c r="H52" s="68"/>
      <c r="I52" s="11">
        <v>3857.2</v>
      </c>
      <c r="J52" s="11"/>
      <c r="K52" s="39"/>
    </row>
    <row r="53" spans="1:11" s="15" customFormat="1" ht="15">
      <c r="A53" s="94" t="s">
        <v>61</v>
      </c>
      <c r="B53" s="85" t="s">
        <v>17</v>
      </c>
      <c r="C53" s="68">
        <f>F53*12</f>
        <v>0</v>
      </c>
      <c r="D53" s="67">
        <v>875.61</v>
      </c>
      <c r="E53" s="68">
        <f>H53*12</f>
        <v>0</v>
      </c>
      <c r="F53" s="69"/>
      <c r="G53" s="68"/>
      <c r="H53" s="68"/>
      <c r="I53" s="11">
        <v>3857.2</v>
      </c>
      <c r="J53" s="11">
        <v>1.07</v>
      </c>
      <c r="K53" s="39">
        <v>0.01</v>
      </c>
    </row>
    <row r="54" spans="1:11" s="15" customFormat="1" ht="15">
      <c r="A54" s="94" t="s">
        <v>19</v>
      </c>
      <c r="B54" s="85" t="s">
        <v>17</v>
      </c>
      <c r="C54" s="68">
        <f>F54*12</f>
        <v>0</v>
      </c>
      <c r="D54" s="67">
        <v>3903.72</v>
      </c>
      <c r="E54" s="68">
        <f>H54*12</f>
        <v>0</v>
      </c>
      <c r="F54" s="69"/>
      <c r="G54" s="68"/>
      <c r="H54" s="68"/>
      <c r="I54" s="11">
        <v>3857.2</v>
      </c>
      <c r="J54" s="11">
        <v>1.07</v>
      </c>
      <c r="K54" s="39">
        <v>0.06</v>
      </c>
    </row>
    <row r="55" spans="1:11" s="15" customFormat="1" ht="15">
      <c r="A55" s="94" t="s">
        <v>20</v>
      </c>
      <c r="B55" s="85" t="s">
        <v>17</v>
      </c>
      <c r="C55" s="68">
        <f>F55*12</f>
        <v>0</v>
      </c>
      <c r="D55" s="67">
        <v>918.95</v>
      </c>
      <c r="E55" s="68">
        <f>H55*12</f>
        <v>0</v>
      </c>
      <c r="F55" s="69"/>
      <c r="G55" s="68"/>
      <c r="H55" s="68"/>
      <c r="I55" s="11">
        <v>3857.2</v>
      </c>
      <c r="J55" s="11">
        <v>1.07</v>
      </c>
      <c r="K55" s="39">
        <v>0.01</v>
      </c>
    </row>
    <row r="56" spans="1:11" s="15" customFormat="1" ht="15">
      <c r="A56" s="94" t="s">
        <v>57</v>
      </c>
      <c r="B56" s="85" t="s">
        <v>17</v>
      </c>
      <c r="C56" s="68"/>
      <c r="D56" s="67">
        <v>437.79</v>
      </c>
      <c r="E56" s="68"/>
      <c r="F56" s="69"/>
      <c r="G56" s="68"/>
      <c r="H56" s="68"/>
      <c r="I56" s="11">
        <v>3857.2</v>
      </c>
      <c r="J56" s="11">
        <v>1.07</v>
      </c>
      <c r="K56" s="39">
        <v>0.01</v>
      </c>
    </row>
    <row r="57" spans="1:11" s="15" customFormat="1" ht="15">
      <c r="A57" s="94" t="s">
        <v>58</v>
      </c>
      <c r="B57" s="85" t="s">
        <v>22</v>
      </c>
      <c r="C57" s="68"/>
      <c r="D57" s="67">
        <v>1751.23</v>
      </c>
      <c r="E57" s="68"/>
      <c r="F57" s="69"/>
      <c r="G57" s="68"/>
      <c r="H57" s="68"/>
      <c r="I57" s="11">
        <v>3857.2</v>
      </c>
      <c r="J57" s="11">
        <v>1.07</v>
      </c>
      <c r="K57" s="39">
        <v>0.03</v>
      </c>
    </row>
    <row r="58" spans="1:11" s="15" customFormat="1" ht="25.5">
      <c r="A58" s="94" t="s">
        <v>21</v>
      </c>
      <c r="B58" s="85" t="s">
        <v>17</v>
      </c>
      <c r="C58" s="68">
        <f>F58*12</f>
        <v>0</v>
      </c>
      <c r="D58" s="67">
        <v>3081.66</v>
      </c>
      <c r="E58" s="68">
        <f>H58*12</f>
        <v>0</v>
      </c>
      <c r="F58" s="69"/>
      <c r="G58" s="68"/>
      <c r="H58" s="68"/>
      <c r="I58" s="11">
        <v>3857.2</v>
      </c>
      <c r="J58" s="11">
        <v>1.07</v>
      </c>
      <c r="K58" s="39">
        <v>0.05</v>
      </c>
    </row>
    <row r="59" spans="1:11" s="15" customFormat="1" ht="25.5">
      <c r="A59" s="94" t="s">
        <v>130</v>
      </c>
      <c r="B59" s="85" t="s">
        <v>17</v>
      </c>
      <c r="C59" s="68"/>
      <c r="D59" s="67">
        <v>3488.61</v>
      </c>
      <c r="E59" s="68"/>
      <c r="F59" s="69"/>
      <c r="G59" s="68"/>
      <c r="H59" s="68"/>
      <c r="I59" s="11">
        <v>3857.2</v>
      </c>
      <c r="J59" s="11">
        <v>1.07</v>
      </c>
      <c r="K59" s="39">
        <v>0.01</v>
      </c>
    </row>
    <row r="60" spans="1:11" s="15" customFormat="1" ht="15" hidden="1">
      <c r="A60" s="94" t="s">
        <v>64</v>
      </c>
      <c r="B60" s="85" t="s">
        <v>17</v>
      </c>
      <c r="C60" s="70"/>
      <c r="D60" s="67">
        <f>G60*I60</f>
        <v>0</v>
      </c>
      <c r="E60" s="70"/>
      <c r="F60" s="69"/>
      <c r="G60" s="68"/>
      <c r="H60" s="68"/>
      <c r="I60" s="11">
        <v>3857.2</v>
      </c>
      <c r="J60" s="11">
        <v>1.07</v>
      </c>
      <c r="K60" s="39">
        <v>0</v>
      </c>
    </row>
    <row r="61" spans="1:11" s="15" customFormat="1" ht="15" hidden="1">
      <c r="A61" s="94"/>
      <c r="B61" s="85"/>
      <c r="C61" s="68"/>
      <c r="D61" s="67"/>
      <c r="E61" s="68"/>
      <c r="F61" s="69"/>
      <c r="G61" s="68"/>
      <c r="H61" s="68"/>
      <c r="I61" s="11">
        <v>3857.2</v>
      </c>
      <c r="J61" s="11"/>
      <c r="K61" s="39"/>
    </row>
    <row r="62" spans="1:11" s="15" customFormat="1" ht="25.5">
      <c r="A62" s="96" t="s">
        <v>121</v>
      </c>
      <c r="B62" s="97" t="s">
        <v>12</v>
      </c>
      <c r="C62" s="71"/>
      <c r="D62" s="71">
        <v>199622.91</v>
      </c>
      <c r="E62" s="70"/>
      <c r="F62" s="69"/>
      <c r="G62" s="70"/>
      <c r="H62" s="70"/>
      <c r="I62" s="11">
        <v>3857.2</v>
      </c>
      <c r="J62" s="11"/>
      <c r="K62" s="39"/>
    </row>
    <row r="63" spans="1:11" s="19" customFormat="1" ht="30">
      <c r="A63" s="92" t="s">
        <v>43</v>
      </c>
      <c r="B63" s="78"/>
      <c r="C63" s="58"/>
      <c r="D63" s="58">
        <f>D64+D65+D66+D67+D71+D72</f>
        <v>26399.59</v>
      </c>
      <c r="E63" s="58"/>
      <c r="F63" s="63"/>
      <c r="G63" s="58">
        <f>D63/I63</f>
        <v>6.84</v>
      </c>
      <c r="H63" s="58">
        <f>G63/12</f>
        <v>0.57</v>
      </c>
      <c r="I63" s="11">
        <v>3857.2</v>
      </c>
      <c r="J63" s="11">
        <v>1.07</v>
      </c>
      <c r="K63" s="39">
        <v>0.65</v>
      </c>
    </row>
    <row r="64" spans="1:11" s="15" customFormat="1" ht="15">
      <c r="A64" s="94" t="s">
        <v>38</v>
      </c>
      <c r="B64" s="85" t="s">
        <v>62</v>
      </c>
      <c r="C64" s="68"/>
      <c r="D64" s="67">
        <v>2626.83</v>
      </c>
      <c r="E64" s="68"/>
      <c r="F64" s="69"/>
      <c r="G64" s="68"/>
      <c r="H64" s="68"/>
      <c r="I64" s="11">
        <v>3857.2</v>
      </c>
      <c r="J64" s="11">
        <v>1.07</v>
      </c>
      <c r="K64" s="39">
        <v>0.04</v>
      </c>
    </row>
    <row r="65" spans="1:11" s="15" customFormat="1" ht="25.5">
      <c r="A65" s="94" t="s">
        <v>39</v>
      </c>
      <c r="B65" s="95" t="s">
        <v>17</v>
      </c>
      <c r="C65" s="68"/>
      <c r="D65" s="67">
        <v>1751.23</v>
      </c>
      <c r="E65" s="68"/>
      <c r="F65" s="69"/>
      <c r="G65" s="68"/>
      <c r="H65" s="68"/>
      <c r="I65" s="11">
        <v>3857.2</v>
      </c>
      <c r="J65" s="11">
        <v>1.07</v>
      </c>
      <c r="K65" s="39">
        <v>0.03</v>
      </c>
    </row>
    <row r="66" spans="1:11" s="15" customFormat="1" ht="18.75" customHeight="1">
      <c r="A66" s="94" t="s">
        <v>68</v>
      </c>
      <c r="B66" s="85" t="s">
        <v>67</v>
      </c>
      <c r="C66" s="68"/>
      <c r="D66" s="67">
        <v>1837.85</v>
      </c>
      <c r="E66" s="68"/>
      <c r="F66" s="69"/>
      <c r="G66" s="68"/>
      <c r="H66" s="68"/>
      <c r="I66" s="11">
        <v>3857.2</v>
      </c>
      <c r="J66" s="11">
        <v>1.07</v>
      </c>
      <c r="K66" s="39">
        <v>0.03</v>
      </c>
    </row>
    <row r="67" spans="1:11" s="15" customFormat="1" ht="25.5">
      <c r="A67" s="94" t="s">
        <v>65</v>
      </c>
      <c r="B67" s="85" t="s">
        <v>66</v>
      </c>
      <c r="C67" s="68"/>
      <c r="D67" s="67">
        <v>1751.2</v>
      </c>
      <c r="E67" s="68"/>
      <c r="F67" s="69"/>
      <c r="G67" s="68"/>
      <c r="H67" s="68"/>
      <c r="I67" s="11">
        <v>3857.2</v>
      </c>
      <c r="J67" s="11">
        <v>1.07</v>
      </c>
      <c r="K67" s="39">
        <v>0.03</v>
      </c>
    </row>
    <row r="68" spans="1:11" s="15" customFormat="1" ht="15" hidden="1">
      <c r="A68" s="94" t="s">
        <v>49</v>
      </c>
      <c r="B68" s="85" t="s">
        <v>67</v>
      </c>
      <c r="C68" s="68"/>
      <c r="D68" s="67">
        <f aca="true" t="shared" si="2" ref="D68:D73">G68*I68</f>
        <v>0</v>
      </c>
      <c r="E68" s="68"/>
      <c r="F68" s="69"/>
      <c r="G68" s="68"/>
      <c r="H68" s="68"/>
      <c r="I68" s="11">
        <v>3857.2</v>
      </c>
      <c r="J68" s="11">
        <v>1.07</v>
      </c>
      <c r="K68" s="39">
        <v>0</v>
      </c>
    </row>
    <row r="69" spans="1:11" s="15" customFormat="1" ht="15" hidden="1">
      <c r="A69" s="94" t="s">
        <v>50</v>
      </c>
      <c r="B69" s="85" t="s">
        <v>17</v>
      </c>
      <c r="C69" s="68"/>
      <c r="D69" s="67">
        <f t="shared" si="2"/>
        <v>0</v>
      </c>
      <c r="E69" s="68"/>
      <c r="F69" s="69"/>
      <c r="G69" s="68"/>
      <c r="H69" s="68"/>
      <c r="I69" s="11">
        <v>3857.2</v>
      </c>
      <c r="J69" s="11">
        <v>1.07</v>
      </c>
      <c r="K69" s="39">
        <v>0</v>
      </c>
    </row>
    <row r="70" spans="1:11" s="15" customFormat="1" ht="25.5" hidden="1">
      <c r="A70" s="94" t="s">
        <v>47</v>
      </c>
      <c r="B70" s="85" t="s">
        <v>17</v>
      </c>
      <c r="C70" s="68"/>
      <c r="D70" s="67">
        <f t="shared" si="2"/>
        <v>0</v>
      </c>
      <c r="E70" s="68"/>
      <c r="F70" s="69"/>
      <c r="G70" s="68"/>
      <c r="H70" s="68"/>
      <c r="I70" s="11">
        <v>3857.2</v>
      </c>
      <c r="J70" s="11">
        <v>1.07</v>
      </c>
      <c r="K70" s="39">
        <v>0</v>
      </c>
    </row>
    <row r="71" spans="1:11" s="15" customFormat="1" ht="25.5">
      <c r="A71" s="94" t="s">
        <v>101</v>
      </c>
      <c r="B71" s="85" t="s">
        <v>12</v>
      </c>
      <c r="C71" s="68"/>
      <c r="D71" s="67">
        <v>12204</v>
      </c>
      <c r="E71" s="68"/>
      <c r="F71" s="69"/>
      <c r="G71" s="68"/>
      <c r="H71" s="68"/>
      <c r="I71" s="11">
        <v>3857.2</v>
      </c>
      <c r="J71" s="11">
        <v>1.07</v>
      </c>
      <c r="K71" s="39">
        <v>0.21</v>
      </c>
    </row>
    <row r="72" spans="1:11" s="15" customFormat="1" ht="15">
      <c r="A72" s="94" t="s">
        <v>59</v>
      </c>
      <c r="B72" s="85" t="s">
        <v>9</v>
      </c>
      <c r="C72" s="70"/>
      <c r="D72" s="67">
        <v>6228.48</v>
      </c>
      <c r="E72" s="70"/>
      <c r="F72" s="69"/>
      <c r="G72" s="68"/>
      <c r="H72" s="68"/>
      <c r="I72" s="11">
        <v>3857.2</v>
      </c>
      <c r="J72" s="11">
        <v>1.07</v>
      </c>
      <c r="K72" s="39">
        <v>0.11</v>
      </c>
    </row>
    <row r="73" spans="1:11" s="15" customFormat="1" ht="15" hidden="1">
      <c r="A73" s="94" t="s">
        <v>73</v>
      </c>
      <c r="B73" s="85" t="s">
        <v>17</v>
      </c>
      <c r="C73" s="68"/>
      <c r="D73" s="67">
        <f t="shared" si="2"/>
        <v>0</v>
      </c>
      <c r="E73" s="68"/>
      <c r="F73" s="69"/>
      <c r="G73" s="68">
        <f>H73*12</f>
        <v>0</v>
      </c>
      <c r="H73" s="68">
        <v>0</v>
      </c>
      <c r="I73" s="11">
        <v>3857.2</v>
      </c>
      <c r="J73" s="11">
        <v>1.07</v>
      </c>
      <c r="K73" s="39">
        <v>0</v>
      </c>
    </row>
    <row r="74" spans="1:11" s="15" customFormat="1" ht="30">
      <c r="A74" s="92" t="s">
        <v>44</v>
      </c>
      <c r="B74" s="85"/>
      <c r="C74" s="68"/>
      <c r="D74" s="58">
        <f>D75</f>
        <v>1255.55</v>
      </c>
      <c r="E74" s="68"/>
      <c r="F74" s="69"/>
      <c r="G74" s="58">
        <f>D74/I74</f>
        <v>0.33</v>
      </c>
      <c r="H74" s="58">
        <f>G74/12</f>
        <v>0.03</v>
      </c>
      <c r="I74" s="11">
        <v>3857.2</v>
      </c>
      <c r="J74" s="11">
        <v>1.07</v>
      </c>
      <c r="K74" s="39">
        <v>0.06</v>
      </c>
    </row>
    <row r="75" spans="1:11" s="15" customFormat="1" ht="25.5">
      <c r="A75" s="96" t="s">
        <v>124</v>
      </c>
      <c r="B75" s="97" t="s">
        <v>12</v>
      </c>
      <c r="C75" s="71"/>
      <c r="D75" s="71">
        <v>1255.55</v>
      </c>
      <c r="E75" s="68"/>
      <c r="F75" s="69"/>
      <c r="G75" s="68"/>
      <c r="H75" s="68"/>
      <c r="I75" s="11">
        <v>3857.2</v>
      </c>
      <c r="J75" s="11">
        <v>1.07</v>
      </c>
      <c r="K75" s="39">
        <v>0.03</v>
      </c>
    </row>
    <row r="76" spans="1:11" s="15" customFormat="1" ht="15" hidden="1">
      <c r="A76" s="94" t="s">
        <v>60</v>
      </c>
      <c r="B76" s="85" t="s">
        <v>9</v>
      </c>
      <c r="C76" s="68"/>
      <c r="D76" s="67">
        <f>G76*I76</f>
        <v>0</v>
      </c>
      <c r="E76" s="68"/>
      <c r="F76" s="69"/>
      <c r="G76" s="68">
        <f>H76*12</f>
        <v>0</v>
      </c>
      <c r="H76" s="68">
        <v>0</v>
      </c>
      <c r="I76" s="11">
        <v>3857.2</v>
      </c>
      <c r="J76" s="11">
        <v>1.07</v>
      </c>
      <c r="K76" s="39">
        <v>0</v>
      </c>
    </row>
    <row r="77" spans="1:11" s="15" customFormat="1" ht="15">
      <c r="A77" s="92" t="s">
        <v>45</v>
      </c>
      <c r="B77" s="85"/>
      <c r="C77" s="68"/>
      <c r="D77" s="58">
        <f>D79+D80</f>
        <v>12916</v>
      </c>
      <c r="E77" s="68"/>
      <c r="F77" s="69"/>
      <c r="G77" s="58">
        <f>D77/I77</f>
        <v>3.35</v>
      </c>
      <c r="H77" s="58">
        <f>G77/12</f>
        <v>0.28</v>
      </c>
      <c r="I77" s="11">
        <v>3857.2</v>
      </c>
      <c r="J77" s="11">
        <v>1.07</v>
      </c>
      <c r="K77" s="39">
        <v>0.21</v>
      </c>
    </row>
    <row r="78" spans="1:11" s="15" customFormat="1" ht="15" hidden="1">
      <c r="A78" s="94" t="s">
        <v>40</v>
      </c>
      <c r="B78" s="85" t="s">
        <v>9</v>
      </c>
      <c r="C78" s="68"/>
      <c r="D78" s="67">
        <f aca="true" t="shared" si="3" ref="D78:D85">G78*I78</f>
        <v>0</v>
      </c>
      <c r="E78" s="68"/>
      <c r="F78" s="69"/>
      <c r="G78" s="68">
        <f aca="true" t="shared" si="4" ref="G78:G85">H78*12</f>
        <v>0</v>
      </c>
      <c r="H78" s="68">
        <v>0</v>
      </c>
      <c r="I78" s="11">
        <v>3857.2</v>
      </c>
      <c r="J78" s="11">
        <v>1.07</v>
      </c>
      <c r="K78" s="39">
        <v>0</v>
      </c>
    </row>
    <row r="79" spans="1:11" s="15" customFormat="1" ht="15">
      <c r="A79" s="94" t="s">
        <v>78</v>
      </c>
      <c r="B79" s="85" t="s">
        <v>17</v>
      </c>
      <c r="C79" s="68"/>
      <c r="D79" s="67">
        <v>12000.72</v>
      </c>
      <c r="E79" s="68"/>
      <c r="F79" s="69"/>
      <c r="G79" s="68"/>
      <c r="H79" s="68"/>
      <c r="I79" s="11">
        <v>3857.2</v>
      </c>
      <c r="J79" s="11">
        <v>1.07</v>
      </c>
      <c r="K79" s="39">
        <v>0.2</v>
      </c>
    </row>
    <row r="80" spans="1:11" s="15" customFormat="1" ht="15">
      <c r="A80" s="94" t="s">
        <v>41</v>
      </c>
      <c r="B80" s="85" t="s">
        <v>17</v>
      </c>
      <c r="C80" s="68"/>
      <c r="D80" s="67">
        <v>915.28</v>
      </c>
      <c r="E80" s="68"/>
      <c r="F80" s="69"/>
      <c r="G80" s="68"/>
      <c r="H80" s="68"/>
      <c r="I80" s="11">
        <v>3857.2</v>
      </c>
      <c r="J80" s="11">
        <v>1.07</v>
      </c>
      <c r="K80" s="39">
        <v>0.01</v>
      </c>
    </row>
    <row r="81" spans="1:11" s="15" customFormat="1" ht="27.75" customHeight="1" hidden="1">
      <c r="A81" s="94" t="s">
        <v>48</v>
      </c>
      <c r="B81" s="85" t="s">
        <v>12</v>
      </c>
      <c r="C81" s="68"/>
      <c r="D81" s="67">
        <f t="shared" si="3"/>
        <v>0</v>
      </c>
      <c r="E81" s="68"/>
      <c r="F81" s="69"/>
      <c r="G81" s="68">
        <f t="shared" si="4"/>
        <v>0</v>
      </c>
      <c r="H81" s="68">
        <v>0</v>
      </c>
      <c r="I81" s="11">
        <v>3857.2</v>
      </c>
      <c r="J81" s="11">
        <v>1.07</v>
      </c>
      <c r="K81" s="39">
        <v>0</v>
      </c>
    </row>
    <row r="82" spans="1:11" s="15" customFormat="1" ht="25.5" hidden="1">
      <c r="A82" s="94" t="s">
        <v>74</v>
      </c>
      <c r="B82" s="85" t="s">
        <v>12</v>
      </c>
      <c r="C82" s="68"/>
      <c r="D82" s="67">
        <f t="shared" si="3"/>
        <v>0</v>
      </c>
      <c r="E82" s="68"/>
      <c r="F82" s="69"/>
      <c r="G82" s="68">
        <f t="shared" si="4"/>
        <v>0</v>
      </c>
      <c r="H82" s="68">
        <v>0</v>
      </c>
      <c r="I82" s="11">
        <v>3857.2</v>
      </c>
      <c r="J82" s="11">
        <v>1.07</v>
      </c>
      <c r="K82" s="39">
        <v>0</v>
      </c>
    </row>
    <row r="83" spans="1:11" s="15" customFormat="1" ht="25.5" hidden="1">
      <c r="A83" s="94" t="s">
        <v>69</v>
      </c>
      <c r="B83" s="85" t="s">
        <v>12</v>
      </c>
      <c r="C83" s="68"/>
      <c r="D83" s="67">
        <f t="shared" si="3"/>
        <v>0</v>
      </c>
      <c r="E83" s="68"/>
      <c r="F83" s="69"/>
      <c r="G83" s="68">
        <f t="shared" si="4"/>
        <v>0</v>
      </c>
      <c r="H83" s="68">
        <v>0</v>
      </c>
      <c r="I83" s="11">
        <v>3857.2</v>
      </c>
      <c r="J83" s="11">
        <v>1.07</v>
      </c>
      <c r="K83" s="39">
        <v>0</v>
      </c>
    </row>
    <row r="84" spans="1:11" s="15" customFormat="1" ht="25.5" hidden="1">
      <c r="A84" s="94" t="s">
        <v>75</v>
      </c>
      <c r="B84" s="85" t="s">
        <v>12</v>
      </c>
      <c r="C84" s="68"/>
      <c r="D84" s="67">
        <f t="shared" si="3"/>
        <v>0</v>
      </c>
      <c r="E84" s="68"/>
      <c r="F84" s="69"/>
      <c r="G84" s="68">
        <f t="shared" si="4"/>
        <v>0</v>
      </c>
      <c r="H84" s="68">
        <v>0</v>
      </c>
      <c r="I84" s="11">
        <v>3857.2</v>
      </c>
      <c r="J84" s="11">
        <v>1.07</v>
      </c>
      <c r="K84" s="39">
        <v>0</v>
      </c>
    </row>
    <row r="85" spans="1:11" s="15" customFormat="1" ht="25.5" hidden="1">
      <c r="A85" s="94" t="s">
        <v>72</v>
      </c>
      <c r="B85" s="85" t="s">
        <v>12</v>
      </c>
      <c r="C85" s="68"/>
      <c r="D85" s="67">
        <f t="shared" si="3"/>
        <v>0</v>
      </c>
      <c r="E85" s="68"/>
      <c r="F85" s="69"/>
      <c r="G85" s="68">
        <f t="shared" si="4"/>
        <v>0</v>
      </c>
      <c r="H85" s="68">
        <v>0</v>
      </c>
      <c r="I85" s="11">
        <v>3857.2</v>
      </c>
      <c r="J85" s="11">
        <v>1.07</v>
      </c>
      <c r="K85" s="39">
        <v>0</v>
      </c>
    </row>
    <row r="86" spans="1:11" s="15" customFormat="1" ht="15">
      <c r="A86" s="92" t="s">
        <v>46</v>
      </c>
      <c r="B86" s="85"/>
      <c r="C86" s="68"/>
      <c r="D86" s="58">
        <f>D87</f>
        <v>1098.16</v>
      </c>
      <c r="E86" s="68"/>
      <c r="F86" s="69"/>
      <c r="G86" s="58">
        <f>D86/I86</f>
        <v>0.28</v>
      </c>
      <c r="H86" s="58">
        <f>G86/12</f>
        <v>0.02</v>
      </c>
      <c r="I86" s="11">
        <v>3857.2</v>
      </c>
      <c r="J86" s="11">
        <v>1.07</v>
      </c>
      <c r="K86" s="39">
        <v>0.13</v>
      </c>
    </row>
    <row r="87" spans="1:11" s="15" customFormat="1" ht="15">
      <c r="A87" s="94" t="s">
        <v>42</v>
      </c>
      <c r="B87" s="85" t="s">
        <v>17</v>
      </c>
      <c r="C87" s="68"/>
      <c r="D87" s="67">
        <v>1098.16</v>
      </c>
      <c r="E87" s="68"/>
      <c r="F87" s="69"/>
      <c r="G87" s="68"/>
      <c r="H87" s="68"/>
      <c r="I87" s="11">
        <v>3857.2</v>
      </c>
      <c r="J87" s="11">
        <v>1.07</v>
      </c>
      <c r="K87" s="39">
        <v>0.02</v>
      </c>
    </row>
    <row r="88" spans="1:11" s="11" customFormat="1" ht="15">
      <c r="A88" s="92" t="s">
        <v>56</v>
      </c>
      <c r="B88" s="78"/>
      <c r="C88" s="58"/>
      <c r="D88" s="58">
        <f>D89+D90</f>
        <v>35875.9</v>
      </c>
      <c r="E88" s="58"/>
      <c r="F88" s="63"/>
      <c r="G88" s="58">
        <f>D88/I88</f>
        <v>9.3</v>
      </c>
      <c r="H88" s="58">
        <f>G88/12</f>
        <v>0.78</v>
      </c>
      <c r="I88" s="11">
        <v>3857.2</v>
      </c>
      <c r="J88" s="11">
        <v>1.07</v>
      </c>
      <c r="K88" s="39">
        <v>0.37</v>
      </c>
    </row>
    <row r="89" spans="1:11" s="15" customFormat="1" ht="15">
      <c r="A89" s="94" t="s">
        <v>113</v>
      </c>
      <c r="B89" s="87" t="s">
        <v>105</v>
      </c>
      <c r="C89" s="68"/>
      <c r="D89" s="67">
        <v>15624.7</v>
      </c>
      <c r="E89" s="68"/>
      <c r="F89" s="69"/>
      <c r="G89" s="68"/>
      <c r="H89" s="68"/>
      <c r="I89" s="11">
        <v>3857.2</v>
      </c>
      <c r="J89" s="11">
        <v>1.07</v>
      </c>
      <c r="K89" s="39">
        <v>0.03</v>
      </c>
    </row>
    <row r="90" spans="1:11" s="15" customFormat="1" ht="15">
      <c r="A90" s="94" t="s">
        <v>70</v>
      </c>
      <c r="B90" s="95" t="s">
        <v>22</v>
      </c>
      <c r="C90" s="68">
        <f>F90*12</f>
        <v>0</v>
      </c>
      <c r="D90" s="67">
        <v>20251.2</v>
      </c>
      <c r="E90" s="68">
        <f>H90*12</f>
        <v>0</v>
      </c>
      <c r="F90" s="69"/>
      <c r="G90" s="68"/>
      <c r="H90" s="68"/>
      <c r="I90" s="11">
        <v>3857.2</v>
      </c>
      <c r="J90" s="11">
        <v>1.07</v>
      </c>
      <c r="K90" s="39">
        <v>0.34</v>
      </c>
    </row>
    <row r="91" spans="1:11" s="11" customFormat="1" ht="15">
      <c r="A91" s="92" t="s">
        <v>55</v>
      </c>
      <c r="B91" s="78"/>
      <c r="C91" s="58"/>
      <c r="D91" s="58">
        <f>D92+D93+D94</f>
        <v>25201.02</v>
      </c>
      <c r="E91" s="58">
        <f>SUM(E92:E94)</f>
        <v>0</v>
      </c>
      <c r="F91" s="58">
        <f>SUM(F92:F94)</f>
        <v>0</v>
      </c>
      <c r="G91" s="58">
        <f>D91/I91</f>
        <v>6.53</v>
      </c>
      <c r="H91" s="58">
        <f>G91/12</f>
        <v>0.54</v>
      </c>
      <c r="I91" s="11">
        <v>3857.2</v>
      </c>
      <c r="J91" s="11">
        <v>1.07</v>
      </c>
      <c r="K91" s="39">
        <v>0.44</v>
      </c>
    </row>
    <row r="92" spans="1:11" s="15" customFormat="1" ht="15">
      <c r="A92" s="94" t="s">
        <v>71</v>
      </c>
      <c r="B92" s="87" t="s">
        <v>17</v>
      </c>
      <c r="C92" s="68"/>
      <c r="D92" s="67">
        <v>2440.8</v>
      </c>
      <c r="E92" s="68"/>
      <c r="F92" s="69"/>
      <c r="G92" s="68"/>
      <c r="H92" s="68"/>
      <c r="I92" s="11">
        <v>3857.2</v>
      </c>
      <c r="J92" s="11">
        <v>1.07</v>
      </c>
      <c r="K92" s="39">
        <v>0.04</v>
      </c>
    </row>
    <row r="93" spans="1:11" s="15" customFormat="1" ht="21.75" customHeight="1">
      <c r="A93" s="94" t="s">
        <v>106</v>
      </c>
      <c r="B93" s="87" t="s">
        <v>62</v>
      </c>
      <c r="C93" s="68"/>
      <c r="D93" s="67">
        <v>17878.86</v>
      </c>
      <c r="E93" s="68"/>
      <c r="F93" s="69"/>
      <c r="G93" s="68"/>
      <c r="H93" s="68"/>
      <c r="I93" s="11">
        <v>3857.2</v>
      </c>
      <c r="J93" s="11"/>
      <c r="K93" s="39"/>
    </row>
    <row r="94" spans="1:11" s="15" customFormat="1" ht="25.5" customHeight="1">
      <c r="A94" s="94" t="s">
        <v>131</v>
      </c>
      <c r="B94" s="87" t="s">
        <v>17</v>
      </c>
      <c r="C94" s="68"/>
      <c r="D94" s="67">
        <v>4881.36</v>
      </c>
      <c r="E94" s="68"/>
      <c r="F94" s="69"/>
      <c r="G94" s="68"/>
      <c r="H94" s="68"/>
      <c r="I94" s="11">
        <v>3857.2</v>
      </c>
      <c r="J94" s="11"/>
      <c r="K94" s="39"/>
    </row>
    <row r="95" spans="1:12" s="15" customFormat="1" ht="18.75" customHeight="1" hidden="1">
      <c r="A95" s="98"/>
      <c r="B95" s="95"/>
      <c r="C95" s="65"/>
      <c r="D95" s="65"/>
      <c r="E95" s="65"/>
      <c r="F95" s="66"/>
      <c r="G95" s="65"/>
      <c r="H95" s="65"/>
      <c r="I95" s="11"/>
      <c r="J95" s="11"/>
      <c r="K95" s="11"/>
      <c r="L95" s="39"/>
    </row>
    <row r="96" spans="1:11" s="11" customFormat="1" ht="37.5">
      <c r="A96" s="98" t="s">
        <v>133</v>
      </c>
      <c r="B96" s="78" t="s">
        <v>12</v>
      </c>
      <c r="C96" s="65">
        <f>F96*12</f>
        <v>0</v>
      </c>
      <c r="D96" s="65">
        <f>G96*I96</f>
        <v>17588.83</v>
      </c>
      <c r="E96" s="65">
        <f>H96*12</f>
        <v>4.56</v>
      </c>
      <c r="F96" s="66"/>
      <c r="G96" s="65">
        <f>H96*12</f>
        <v>4.56</v>
      </c>
      <c r="H96" s="65">
        <v>0.38</v>
      </c>
      <c r="I96" s="11">
        <v>3857.2</v>
      </c>
      <c r="J96" s="11">
        <v>1.07</v>
      </c>
      <c r="K96" s="39">
        <v>0.3</v>
      </c>
    </row>
    <row r="97" spans="1:11" s="11" customFormat="1" ht="18.75" hidden="1">
      <c r="A97" s="98" t="s">
        <v>33</v>
      </c>
      <c r="B97" s="78"/>
      <c r="C97" s="64">
        <f>F97*12</f>
        <v>0</v>
      </c>
      <c r="D97" s="64"/>
      <c r="E97" s="64"/>
      <c r="F97" s="64"/>
      <c r="G97" s="64"/>
      <c r="H97" s="63"/>
      <c r="I97" s="11">
        <v>3857.2</v>
      </c>
      <c r="K97" s="39"/>
    </row>
    <row r="98" spans="1:11" s="37" customFormat="1" ht="15" hidden="1">
      <c r="A98" s="96" t="s">
        <v>79</v>
      </c>
      <c r="B98" s="97"/>
      <c r="C98" s="71"/>
      <c r="D98" s="71"/>
      <c r="E98" s="71"/>
      <c r="F98" s="71"/>
      <c r="G98" s="71"/>
      <c r="H98" s="72"/>
      <c r="I98" s="11">
        <v>3857.2</v>
      </c>
      <c r="K98" s="52"/>
    </row>
    <row r="99" spans="1:11" s="37" customFormat="1" ht="15" hidden="1">
      <c r="A99" s="96" t="s">
        <v>80</v>
      </c>
      <c r="B99" s="97"/>
      <c r="C99" s="71"/>
      <c r="D99" s="71"/>
      <c r="E99" s="71"/>
      <c r="F99" s="71"/>
      <c r="G99" s="71"/>
      <c r="H99" s="72"/>
      <c r="I99" s="11">
        <v>3857.2</v>
      </c>
      <c r="K99" s="52"/>
    </row>
    <row r="100" spans="1:11" s="37" customFormat="1" ht="15" hidden="1">
      <c r="A100" s="96" t="s">
        <v>99</v>
      </c>
      <c r="B100" s="97"/>
      <c r="C100" s="71"/>
      <c r="D100" s="71"/>
      <c r="E100" s="71"/>
      <c r="F100" s="71"/>
      <c r="G100" s="71"/>
      <c r="H100" s="72"/>
      <c r="I100" s="11">
        <v>3857.2</v>
      </c>
      <c r="K100" s="52"/>
    </row>
    <row r="101" spans="1:11" s="37" customFormat="1" ht="15" hidden="1">
      <c r="A101" s="96" t="s">
        <v>81</v>
      </c>
      <c r="B101" s="97"/>
      <c r="C101" s="71"/>
      <c r="D101" s="71"/>
      <c r="E101" s="71"/>
      <c r="F101" s="71"/>
      <c r="G101" s="71"/>
      <c r="H101" s="72"/>
      <c r="I101" s="11">
        <v>3857.2</v>
      </c>
      <c r="K101" s="52"/>
    </row>
    <row r="102" spans="1:11" s="37" customFormat="1" ht="15" hidden="1">
      <c r="A102" s="96" t="s">
        <v>98</v>
      </c>
      <c r="B102" s="97"/>
      <c r="C102" s="71"/>
      <c r="D102" s="71"/>
      <c r="E102" s="71"/>
      <c r="F102" s="71"/>
      <c r="G102" s="71"/>
      <c r="H102" s="72"/>
      <c r="I102" s="11">
        <v>3857.2</v>
      </c>
      <c r="K102" s="52"/>
    </row>
    <row r="103" spans="1:11" s="37" customFormat="1" ht="30.75" thickBot="1">
      <c r="A103" s="99" t="s">
        <v>114</v>
      </c>
      <c r="B103" s="100" t="s">
        <v>132</v>
      </c>
      <c r="C103" s="101"/>
      <c r="D103" s="64">
        <v>14000</v>
      </c>
      <c r="E103" s="64"/>
      <c r="F103" s="64"/>
      <c r="G103" s="64">
        <f>D103/I103</f>
        <v>3.63</v>
      </c>
      <c r="H103" s="64">
        <f>G103/12</f>
        <v>0.3</v>
      </c>
      <c r="I103" s="11">
        <v>3857.2</v>
      </c>
      <c r="K103" s="52"/>
    </row>
    <row r="104" spans="1:11" s="37" customFormat="1" ht="20.25" thickBot="1">
      <c r="A104" s="102" t="s">
        <v>107</v>
      </c>
      <c r="B104" s="75" t="s">
        <v>11</v>
      </c>
      <c r="C104" s="101"/>
      <c r="D104" s="64">
        <f>G104*I104</f>
        <v>80075.47</v>
      </c>
      <c r="E104" s="64"/>
      <c r="F104" s="64"/>
      <c r="G104" s="64">
        <f>12*H104</f>
        <v>20.76</v>
      </c>
      <c r="H104" s="64">
        <v>1.73</v>
      </c>
      <c r="I104" s="11">
        <v>3857.2</v>
      </c>
      <c r="K104" s="52"/>
    </row>
    <row r="105" spans="1:11" s="46" customFormat="1" ht="20.25" thickBot="1">
      <c r="A105" s="103" t="s">
        <v>34</v>
      </c>
      <c r="B105" s="104"/>
      <c r="C105" s="105">
        <f>F105*12</f>
        <v>0</v>
      </c>
      <c r="D105" s="73">
        <f>D96+D91+D88+D86+D77+D74+D63+D46+D45+D44+D43+D42+D38+D37+D36+D35+D34+D25+D15+D104+D103+D41</f>
        <v>946989.79</v>
      </c>
      <c r="E105" s="73">
        <f>E96+E91+E88+E86+E77+E74+E63+E46+E45+E44+E43+E42+E38+E37+E36+E35+E34+E25+E15+E104+E103+E41</f>
        <v>127.8</v>
      </c>
      <c r="F105" s="73">
        <f>F96+F91+F88+F86+F77+F74+F63+F46+F45+F44+F43+F42+F38+F37+F36+F35+F34+F25+F15+F104+F103+F41</f>
        <v>0</v>
      </c>
      <c r="G105" s="73">
        <f>G96+G91+G88+G86+G77+G74+G63+G46+G45+G44+G43+G42+G38+G37+G36+G35+G34+G25+G15+G104+G103+G41</f>
        <v>245.5</v>
      </c>
      <c r="H105" s="73">
        <f>H96+H91+H88+H86+H77+H74+H63+H46+H45+H44+H43+H42+H38+H37+H36+H35+H34+H25+H15+H104+H103+H41</f>
        <v>20.47</v>
      </c>
      <c r="K105" s="47"/>
    </row>
    <row r="106" spans="1:11" s="22" customFormat="1" ht="20.25" hidden="1" thickBot="1">
      <c r="A106" s="31" t="s">
        <v>29</v>
      </c>
      <c r="B106" s="32" t="s">
        <v>11</v>
      </c>
      <c r="C106" s="32" t="s">
        <v>30</v>
      </c>
      <c r="D106" s="74"/>
      <c r="E106" s="75" t="s">
        <v>30</v>
      </c>
      <c r="F106" s="76"/>
      <c r="G106" s="75" t="s">
        <v>30</v>
      </c>
      <c r="H106" s="76"/>
      <c r="K106" s="53"/>
    </row>
    <row r="107" spans="1:11" s="24" customFormat="1" ht="12.75">
      <c r="A107" s="23"/>
      <c r="D107" s="77"/>
      <c r="E107" s="77"/>
      <c r="F107" s="77"/>
      <c r="G107" s="77"/>
      <c r="H107" s="77"/>
      <c r="K107" s="54"/>
    </row>
    <row r="108" spans="1:10" s="11" customFormat="1" ht="29.25" customHeight="1" hidden="1">
      <c r="A108" s="33"/>
      <c r="B108" s="18"/>
      <c r="C108" s="20"/>
      <c r="D108" s="64"/>
      <c r="E108" s="78"/>
      <c r="F108" s="78"/>
      <c r="G108" s="78"/>
      <c r="H108" s="78"/>
      <c r="J108" s="39"/>
    </row>
    <row r="109" spans="1:11" s="24" customFormat="1" ht="12.75">
      <c r="A109" s="23"/>
      <c r="D109" s="77"/>
      <c r="E109" s="77"/>
      <c r="F109" s="77"/>
      <c r="G109" s="77"/>
      <c r="H109" s="77"/>
      <c r="K109" s="54"/>
    </row>
    <row r="110" spans="1:11" s="24" customFormat="1" ht="12.75">
      <c r="A110" s="23"/>
      <c r="D110" s="77"/>
      <c r="E110" s="77"/>
      <c r="F110" s="77"/>
      <c r="G110" s="77"/>
      <c r="H110" s="77"/>
      <c r="K110" s="54"/>
    </row>
    <row r="111" spans="1:11" s="24" customFormat="1" ht="13.5" thickBot="1">
      <c r="A111" s="23"/>
      <c r="D111" s="77"/>
      <c r="E111" s="77"/>
      <c r="F111" s="77"/>
      <c r="G111" s="77"/>
      <c r="H111" s="77"/>
      <c r="K111" s="54"/>
    </row>
    <row r="112" spans="1:11" s="46" customFormat="1" ht="21.75" customHeight="1">
      <c r="A112" s="43" t="s">
        <v>33</v>
      </c>
      <c r="B112" s="44"/>
      <c r="C112" s="45">
        <f>F112*12</f>
        <v>0</v>
      </c>
      <c r="D112" s="79">
        <f>D113+D114+D115+D116+D117+D118+D119</f>
        <v>277333.03</v>
      </c>
      <c r="E112" s="79">
        <f>E113+E114+E115+E116+E117+E118+E119</f>
        <v>0</v>
      </c>
      <c r="F112" s="79">
        <f>F113+F114+F115+F116+F117+F118+F119</f>
        <v>0</v>
      </c>
      <c r="G112" s="79">
        <f>G113+G114+G115+G116+G117+G118+G119</f>
        <v>71.9</v>
      </c>
      <c r="H112" s="79">
        <f>H113+H114+H115+H116+H117+H118+H119</f>
        <v>6</v>
      </c>
      <c r="I112" s="11">
        <v>3857.2</v>
      </c>
      <c r="K112" s="47"/>
    </row>
    <row r="113" spans="1:11" s="107" customFormat="1" ht="15.75" customHeight="1">
      <c r="A113" s="82" t="s">
        <v>118</v>
      </c>
      <c r="B113" s="81"/>
      <c r="C113" s="61"/>
      <c r="D113" s="61">
        <v>6541.31</v>
      </c>
      <c r="E113" s="61"/>
      <c r="F113" s="61"/>
      <c r="G113" s="61">
        <f>D113/I113</f>
        <v>1.7</v>
      </c>
      <c r="H113" s="71">
        <f>G113/12</f>
        <v>0.14</v>
      </c>
      <c r="I113" s="106">
        <v>3857.2</v>
      </c>
      <c r="K113" s="108"/>
    </row>
    <row r="114" spans="1:11" s="109" customFormat="1" ht="15">
      <c r="A114" s="96" t="s">
        <v>108</v>
      </c>
      <c r="B114" s="97"/>
      <c r="C114" s="71"/>
      <c r="D114" s="71">
        <v>135019.22</v>
      </c>
      <c r="E114" s="71"/>
      <c r="F114" s="71"/>
      <c r="G114" s="71">
        <f aca="true" t="shared" si="5" ref="G114:G119">D114/I114</f>
        <v>35</v>
      </c>
      <c r="H114" s="72">
        <f aca="true" t="shared" si="6" ref="H114:H119">G114/12</f>
        <v>2.92</v>
      </c>
      <c r="I114" s="106">
        <v>3857.2</v>
      </c>
      <c r="K114" s="110"/>
    </row>
    <row r="115" spans="1:11" s="109" customFormat="1" ht="15">
      <c r="A115" s="96" t="s">
        <v>119</v>
      </c>
      <c r="B115" s="97"/>
      <c r="C115" s="71"/>
      <c r="D115" s="71">
        <v>20424.59</v>
      </c>
      <c r="E115" s="71"/>
      <c r="F115" s="71"/>
      <c r="G115" s="71">
        <f t="shared" si="5"/>
        <v>5.3</v>
      </c>
      <c r="H115" s="72">
        <f t="shared" si="6"/>
        <v>0.44</v>
      </c>
      <c r="I115" s="106">
        <v>3857.2</v>
      </c>
      <c r="K115" s="110"/>
    </row>
    <row r="116" spans="1:11" s="109" customFormat="1" ht="15">
      <c r="A116" s="96" t="s">
        <v>120</v>
      </c>
      <c r="B116" s="97"/>
      <c r="C116" s="71"/>
      <c r="D116" s="71">
        <v>1391.7</v>
      </c>
      <c r="E116" s="71"/>
      <c r="F116" s="71"/>
      <c r="G116" s="71">
        <f t="shared" si="5"/>
        <v>0.36</v>
      </c>
      <c r="H116" s="72">
        <f t="shared" si="6"/>
        <v>0.03</v>
      </c>
      <c r="I116" s="106">
        <v>3857.2</v>
      </c>
      <c r="K116" s="110"/>
    </row>
    <row r="117" spans="1:11" s="109" customFormat="1" ht="15">
      <c r="A117" s="96" t="s">
        <v>110</v>
      </c>
      <c r="B117" s="97"/>
      <c r="C117" s="71"/>
      <c r="D117" s="71">
        <v>14204.87</v>
      </c>
      <c r="E117" s="71"/>
      <c r="F117" s="71"/>
      <c r="G117" s="71">
        <f t="shared" si="5"/>
        <v>3.68</v>
      </c>
      <c r="H117" s="72">
        <f t="shared" si="6"/>
        <v>0.31</v>
      </c>
      <c r="I117" s="106">
        <v>3857.2</v>
      </c>
      <c r="K117" s="110"/>
    </row>
    <row r="118" spans="1:11" s="109" customFormat="1" ht="15">
      <c r="A118" s="96" t="s">
        <v>125</v>
      </c>
      <c r="B118" s="97"/>
      <c r="C118" s="71"/>
      <c r="D118" s="71">
        <v>722.42</v>
      </c>
      <c r="E118" s="71"/>
      <c r="F118" s="71"/>
      <c r="G118" s="71">
        <f t="shared" si="5"/>
        <v>0.19</v>
      </c>
      <c r="H118" s="72">
        <f t="shared" si="6"/>
        <v>0.02</v>
      </c>
      <c r="I118" s="106">
        <v>3857.2</v>
      </c>
      <c r="K118" s="110"/>
    </row>
    <row r="119" spans="1:11" s="109" customFormat="1" ht="20.25" customHeight="1">
      <c r="A119" s="96" t="s">
        <v>109</v>
      </c>
      <c r="B119" s="97"/>
      <c r="C119" s="71"/>
      <c r="D119" s="71">
        <v>99028.92</v>
      </c>
      <c r="E119" s="71"/>
      <c r="F119" s="71"/>
      <c r="G119" s="71">
        <f t="shared" si="5"/>
        <v>25.67</v>
      </c>
      <c r="H119" s="72">
        <f t="shared" si="6"/>
        <v>2.14</v>
      </c>
      <c r="I119" s="106">
        <v>3857.2</v>
      </c>
      <c r="K119" s="110"/>
    </row>
    <row r="120" spans="1:11" s="24" customFormat="1" ht="12.75">
      <c r="A120" s="23"/>
      <c r="F120" s="25"/>
      <c r="H120" s="25"/>
      <c r="K120" s="54"/>
    </row>
    <row r="121" spans="1:11" s="21" customFormat="1" ht="19.5" thickBot="1">
      <c r="A121" s="26"/>
      <c r="B121" s="27"/>
      <c r="C121" s="28"/>
      <c r="D121" s="28"/>
      <c r="E121" s="28"/>
      <c r="F121" s="29"/>
      <c r="G121" s="28"/>
      <c r="H121" s="29"/>
      <c r="K121" s="55"/>
    </row>
    <row r="122" spans="1:11" s="21" customFormat="1" ht="20.25" thickBot="1">
      <c r="A122" s="42" t="s">
        <v>100</v>
      </c>
      <c r="B122" s="40"/>
      <c r="C122" s="41"/>
      <c r="D122" s="41">
        <f>D105+D108+D112</f>
        <v>1224322.82</v>
      </c>
      <c r="E122" s="41">
        <f>E105+E108+E112</f>
        <v>127.8</v>
      </c>
      <c r="F122" s="41">
        <f>F105+F108+F112</f>
        <v>0</v>
      </c>
      <c r="G122" s="41">
        <f>G105+G108+G112</f>
        <v>317.4</v>
      </c>
      <c r="H122" s="41">
        <f>H105+H108+H112</f>
        <v>26.47</v>
      </c>
      <c r="K122" s="55"/>
    </row>
    <row r="123" spans="1:11" s="21" customFormat="1" ht="18.75">
      <c r="A123" s="26"/>
      <c r="B123" s="27"/>
      <c r="C123" s="28"/>
      <c r="D123" s="28"/>
      <c r="E123" s="28"/>
      <c r="F123" s="29"/>
      <c r="G123" s="28"/>
      <c r="H123" s="29"/>
      <c r="K123" s="55"/>
    </row>
    <row r="124" s="24" customFormat="1" ht="12.75">
      <c r="K124" s="54"/>
    </row>
    <row r="125" spans="1:11" s="24" customFormat="1" ht="14.25">
      <c r="A125" s="130" t="s">
        <v>31</v>
      </c>
      <c r="B125" s="130"/>
      <c r="C125" s="130"/>
      <c r="D125" s="130"/>
      <c r="E125" s="130"/>
      <c r="F125" s="130"/>
      <c r="H125" s="25"/>
      <c r="K125" s="54"/>
    </row>
    <row r="126" spans="6:11" s="24" customFormat="1" ht="12.75">
      <c r="F126" s="25"/>
      <c r="H126" s="25"/>
      <c r="K126" s="54"/>
    </row>
    <row r="127" spans="1:11" s="24" customFormat="1" ht="12.75">
      <c r="A127" s="23" t="s">
        <v>32</v>
      </c>
      <c r="F127" s="25"/>
      <c r="H127" s="25"/>
      <c r="K127" s="54"/>
    </row>
    <row r="128" spans="6:11" s="24" customFormat="1" ht="12.75">
      <c r="F128" s="25"/>
      <c r="H128" s="25"/>
      <c r="K128" s="54"/>
    </row>
    <row r="129" spans="6:11" s="24" customFormat="1" ht="12.75">
      <c r="F129" s="25"/>
      <c r="H129" s="25"/>
      <c r="K129" s="54"/>
    </row>
    <row r="130" spans="6:11" s="24" customFormat="1" ht="12.75">
      <c r="F130" s="25"/>
      <c r="H130" s="25"/>
      <c r="K130" s="54"/>
    </row>
    <row r="131" spans="6:11" s="24" customFormat="1" ht="12.75">
      <c r="F131" s="25"/>
      <c r="H131" s="25"/>
      <c r="K131" s="54"/>
    </row>
    <row r="132" spans="6:11" s="24" customFormat="1" ht="12.75">
      <c r="F132" s="25"/>
      <c r="H132" s="25"/>
      <c r="K132" s="54"/>
    </row>
    <row r="133" spans="6:11" s="24" customFormat="1" ht="12.75">
      <c r="F133" s="25"/>
      <c r="H133" s="25"/>
      <c r="K133" s="54"/>
    </row>
    <row r="134" spans="6:11" s="24" customFormat="1" ht="12.75">
      <c r="F134" s="25"/>
      <c r="H134" s="25"/>
      <c r="K134" s="54"/>
    </row>
    <row r="135" spans="6:11" s="24" customFormat="1" ht="12.75">
      <c r="F135" s="25"/>
      <c r="H135" s="25"/>
      <c r="K135" s="54"/>
    </row>
    <row r="136" spans="6:11" s="24" customFormat="1" ht="12.75">
      <c r="F136" s="25"/>
      <c r="H136" s="25"/>
      <c r="K136" s="54"/>
    </row>
    <row r="137" spans="6:11" s="24" customFormat="1" ht="12.75">
      <c r="F137" s="25"/>
      <c r="H137" s="25"/>
      <c r="K137" s="54"/>
    </row>
    <row r="138" spans="6:11" s="24" customFormat="1" ht="12.75">
      <c r="F138" s="25"/>
      <c r="H138" s="25"/>
      <c r="K138" s="54"/>
    </row>
    <row r="139" spans="6:11" s="24" customFormat="1" ht="12.75">
      <c r="F139" s="25"/>
      <c r="H139" s="25"/>
      <c r="K139" s="54"/>
    </row>
    <row r="140" spans="6:11" s="24" customFormat="1" ht="12.75">
      <c r="F140" s="25"/>
      <c r="H140" s="25"/>
      <c r="K140" s="54"/>
    </row>
    <row r="141" spans="6:11" s="24" customFormat="1" ht="12.75">
      <c r="F141" s="25"/>
      <c r="H141" s="25"/>
      <c r="K141" s="54"/>
    </row>
    <row r="142" spans="6:11" s="24" customFormat="1" ht="12.75">
      <c r="F142" s="25"/>
      <c r="H142" s="25"/>
      <c r="K142" s="54"/>
    </row>
    <row r="143" spans="6:11" s="24" customFormat="1" ht="12.75">
      <c r="F143" s="25"/>
      <c r="H143" s="25"/>
      <c r="K143" s="54"/>
    </row>
    <row r="144" spans="6:11" s="24" customFormat="1" ht="12.75">
      <c r="F144" s="25"/>
      <c r="H144" s="25"/>
      <c r="K144" s="54"/>
    </row>
  </sheetData>
  <sheetProtection/>
  <mergeCells count="12">
    <mergeCell ref="A1:H1"/>
    <mergeCell ref="B2:H2"/>
    <mergeCell ref="B3:H3"/>
    <mergeCell ref="B4:H4"/>
    <mergeCell ref="A5:H5"/>
    <mergeCell ref="A6:H6"/>
    <mergeCell ref="A8:H8"/>
    <mergeCell ref="A9:H9"/>
    <mergeCell ref="A10:H10"/>
    <mergeCell ref="A11:H11"/>
    <mergeCell ref="A14:H14"/>
    <mergeCell ref="A125:F125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7"/>
  <sheetViews>
    <sheetView zoomScale="75" zoomScaleNormal="75" zoomScalePageLayoutView="0" workbookViewId="0" topLeftCell="A57">
      <selection activeCell="A1" sqref="A1:H122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6.75390625" style="1" customWidth="1"/>
    <col min="5" max="5" width="13.875" style="1" hidden="1" customWidth="1"/>
    <col min="6" max="6" width="20.875" style="30" hidden="1" customWidth="1"/>
    <col min="7" max="7" width="13.875" style="1" customWidth="1"/>
    <col min="8" max="8" width="20.875" style="30" customWidth="1"/>
    <col min="9" max="9" width="10.625" style="1" customWidth="1"/>
    <col min="10" max="10" width="15.375" style="1" hidden="1" customWidth="1"/>
    <col min="11" max="11" width="15.375" style="48" hidden="1" customWidth="1"/>
    <col min="12" max="14" width="15.375" style="1" customWidth="1"/>
    <col min="15" max="16384" width="9.125" style="1" customWidth="1"/>
  </cols>
  <sheetData>
    <row r="1" spans="1:8" ht="16.5" customHeight="1">
      <c r="A1" s="131" t="s">
        <v>0</v>
      </c>
      <c r="B1" s="132"/>
      <c r="C1" s="132"/>
      <c r="D1" s="132"/>
      <c r="E1" s="132"/>
      <c r="F1" s="132"/>
      <c r="G1" s="132"/>
      <c r="H1" s="132"/>
    </row>
    <row r="2" spans="2:8" ht="12.75" customHeight="1">
      <c r="B2" s="133" t="s">
        <v>1</v>
      </c>
      <c r="C2" s="133"/>
      <c r="D2" s="133"/>
      <c r="E2" s="133"/>
      <c r="F2" s="133"/>
      <c r="G2" s="132"/>
      <c r="H2" s="132"/>
    </row>
    <row r="3" spans="1:8" ht="19.5" customHeight="1">
      <c r="A3" s="56" t="s">
        <v>126</v>
      </c>
      <c r="B3" s="133" t="s">
        <v>2</v>
      </c>
      <c r="C3" s="133"/>
      <c r="D3" s="133"/>
      <c r="E3" s="133"/>
      <c r="F3" s="133"/>
      <c r="G3" s="132"/>
      <c r="H3" s="132"/>
    </row>
    <row r="4" spans="2:8" ht="14.25" customHeight="1">
      <c r="B4" s="133" t="s">
        <v>35</v>
      </c>
      <c r="C4" s="133"/>
      <c r="D4" s="133"/>
      <c r="E4" s="133"/>
      <c r="F4" s="133"/>
      <c r="G4" s="132"/>
      <c r="H4" s="132"/>
    </row>
    <row r="5" spans="1:11" ht="39.75" customHeight="1">
      <c r="A5" s="134"/>
      <c r="B5" s="135"/>
      <c r="C5" s="135"/>
      <c r="D5" s="135"/>
      <c r="E5" s="135"/>
      <c r="F5" s="135"/>
      <c r="G5" s="135"/>
      <c r="H5" s="135"/>
      <c r="K5" s="1"/>
    </row>
    <row r="6" spans="1:11" ht="24.75" customHeight="1">
      <c r="A6" s="136" t="s">
        <v>127</v>
      </c>
      <c r="B6" s="136"/>
      <c r="C6" s="136"/>
      <c r="D6" s="136"/>
      <c r="E6" s="136"/>
      <c r="F6" s="136"/>
      <c r="G6" s="136"/>
      <c r="H6" s="136"/>
      <c r="K6" s="1"/>
    </row>
    <row r="7" spans="2:9" ht="35.25" customHeight="1" hidden="1">
      <c r="B7" s="2"/>
      <c r="C7" s="2"/>
      <c r="D7" s="2"/>
      <c r="E7" s="2"/>
      <c r="F7" s="3"/>
      <c r="G7" s="2"/>
      <c r="H7" s="2"/>
      <c r="I7" s="2"/>
    </row>
    <row r="8" spans="1:11" s="4" customFormat="1" ht="22.5" customHeight="1">
      <c r="A8" s="120" t="s">
        <v>3</v>
      </c>
      <c r="B8" s="120"/>
      <c r="C8" s="120"/>
      <c r="D8" s="120"/>
      <c r="E8" s="121"/>
      <c r="F8" s="121"/>
      <c r="G8" s="121"/>
      <c r="H8" s="121"/>
      <c r="K8" s="49"/>
    </row>
    <row r="9" spans="1:8" s="5" customFormat="1" ht="18.75" customHeight="1">
      <c r="A9" s="120" t="s">
        <v>102</v>
      </c>
      <c r="B9" s="120"/>
      <c r="C9" s="120"/>
      <c r="D9" s="120"/>
      <c r="E9" s="121"/>
      <c r="F9" s="121"/>
      <c r="G9" s="121"/>
      <c r="H9" s="121"/>
    </row>
    <row r="10" spans="1:8" s="6" customFormat="1" ht="17.25" customHeight="1">
      <c r="A10" s="122" t="s">
        <v>77</v>
      </c>
      <c r="B10" s="122"/>
      <c r="C10" s="122"/>
      <c r="D10" s="122"/>
      <c r="E10" s="123"/>
      <c r="F10" s="123"/>
      <c r="G10" s="123"/>
      <c r="H10" s="123"/>
    </row>
    <row r="11" spans="1:8" s="5" customFormat="1" ht="30" customHeight="1" thickBot="1">
      <c r="A11" s="124" t="s">
        <v>97</v>
      </c>
      <c r="B11" s="124"/>
      <c r="C11" s="124"/>
      <c r="D11" s="124"/>
      <c r="E11" s="125"/>
      <c r="F11" s="125"/>
      <c r="G11" s="125"/>
      <c r="H11" s="125"/>
    </row>
    <row r="12" spans="1:11" s="11" customFormat="1" ht="139.5" customHeight="1" thickBot="1">
      <c r="A12" s="7" t="s">
        <v>4</v>
      </c>
      <c r="B12" s="8" t="s">
        <v>5</v>
      </c>
      <c r="C12" s="9" t="s">
        <v>6</v>
      </c>
      <c r="D12" s="9" t="s">
        <v>36</v>
      </c>
      <c r="E12" s="9" t="s">
        <v>6</v>
      </c>
      <c r="F12" s="10" t="s">
        <v>7</v>
      </c>
      <c r="G12" s="9" t="s">
        <v>6</v>
      </c>
      <c r="H12" s="10" t="s">
        <v>7</v>
      </c>
      <c r="K12" s="39"/>
    </row>
    <row r="13" spans="1:11" s="15" customFormat="1" ht="12.75">
      <c r="A13" s="12">
        <v>1</v>
      </c>
      <c r="B13" s="13">
        <v>2</v>
      </c>
      <c r="C13" s="13">
        <v>3</v>
      </c>
      <c r="D13" s="34"/>
      <c r="E13" s="13">
        <v>3</v>
      </c>
      <c r="F13" s="14">
        <v>4</v>
      </c>
      <c r="G13" s="35">
        <v>3</v>
      </c>
      <c r="H13" s="36">
        <v>4</v>
      </c>
      <c r="K13" s="50"/>
    </row>
    <row r="14" spans="1:11" s="15" customFormat="1" ht="49.5" customHeight="1">
      <c r="A14" s="126" t="s">
        <v>8</v>
      </c>
      <c r="B14" s="127"/>
      <c r="C14" s="127"/>
      <c r="D14" s="127"/>
      <c r="E14" s="127"/>
      <c r="F14" s="127"/>
      <c r="G14" s="128"/>
      <c r="H14" s="129"/>
      <c r="K14" s="50"/>
    </row>
    <row r="15" spans="1:11" s="11" customFormat="1" ht="15">
      <c r="A15" s="17" t="s">
        <v>115</v>
      </c>
      <c r="B15" s="18" t="s">
        <v>9</v>
      </c>
      <c r="C15" s="16">
        <f>F15*12</f>
        <v>0</v>
      </c>
      <c r="D15" s="57">
        <f>G15*I15</f>
        <v>147190.75</v>
      </c>
      <c r="E15" s="58">
        <f>H15*12</f>
        <v>38.16</v>
      </c>
      <c r="F15" s="59"/>
      <c r="G15" s="58">
        <f>H15*12</f>
        <v>38.16</v>
      </c>
      <c r="H15" s="58">
        <f>H20+H24</f>
        <v>3.18</v>
      </c>
      <c r="I15" s="11">
        <v>3857.2</v>
      </c>
      <c r="J15" s="11">
        <v>1.07</v>
      </c>
      <c r="K15" s="39">
        <v>2.24</v>
      </c>
    </row>
    <row r="16" spans="1:11" s="11" customFormat="1" ht="29.25" customHeight="1">
      <c r="A16" s="82" t="s">
        <v>90</v>
      </c>
      <c r="B16" s="81" t="s">
        <v>91</v>
      </c>
      <c r="C16" s="61"/>
      <c r="D16" s="60"/>
      <c r="E16" s="61"/>
      <c r="F16" s="62"/>
      <c r="G16" s="61"/>
      <c r="H16" s="61"/>
      <c r="K16" s="39"/>
    </row>
    <row r="17" spans="1:11" s="11" customFormat="1" ht="15">
      <c r="A17" s="82" t="s">
        <v>92</v>
      </c>
      <c r="B17" s="81" t="s">
        <v>91</v>
      </c>
      <c r="C17" s="61"/>
      <c r="D17" s="60"/>
      <c r="E17" s="61"/>
      <c r="F17" s="62"/>
      <c r="G17" s="61"/>
      <c r="H17" s="61"/>
      <c r="K17" s="39"/>
    </row>
    <row r="18" spans="1:11" s="11" customFormat="1" ht="15">
      <c r="A18" s="82" t="s">
        <v>93</v>
      </c>
      <c r="B18" s="81" t="s">
        <v>94</v>
      </c>
      <c r="C18" s="61"/>
      <c r="D18" s="60"/>
      <c r="E18" s="61"/>
      <c r="F18" s="62"/>
      <c r="G18" s="61"/>
      <c r="H18" s="61"/>
      <c r="K18" s="39"/>
    </row>
    <row r="19" spans="1:11" s="11" customFormat="1" ht="15">
      <c r="A19" s="82" t="s">
        <v>95</v>
      </c>
      <c r="B19" s="81" t="s">
        <v>91</v>
      </c>
      <c r="C19" s="61"/>
      <c r="D19" s="60"/>
      <c r="E19" s="61"/>
      <c r="F19" s="62"/>
      <c r="G19" s="61"/>
      <c r="H19" s="61"/>
      <c r="K19" s="39"/>
    </row>
    <row r="20" spans="1:11" s="11" customFormat="1" ht="15">
      <c r="A20" s="80" t="s">
        <v>116</v>
      </c>
      <c r="B20" s="81"/>
      <c r="C20" s="61"/>
      <c r="D20" s="60"/>
      <c r="E20" s="61"/>
      <c r="F20" s="62"/>
      <c r="G20" s="61"/>
      <c r="H20" s="58">
        <v>2.83</v>
      </c>
      <c r="K20" s="39"/>
    </row>
    <row r="21" spans="1:11" s="11" customFormat="1" ht="15">
      <c r="A21" s="82" t="s">
        <v>111</v>
      </c>
      <c r="B21" s="81" t="s">
        <v>91</v>
      </c>
      <c r="C21" s="61"/>
      <c r="D21" s="60"/>
      <c r="E21" s="61"/>
      <c r="F21" s="62"/>
      <c r="G21" s="61"/>
      <c r="H21" s="61">
        <v>0.12</v>
      </c>
      <c r="K21" s="39"/>
    </row>
    <row r="22" spans="1:11" s="11" customFormat="1" ht="15">
      <c r="A22" s="82" t="s">
        <v>112</v>
      </c>
      <c r="B22" s="81" t="s">
        <v>91</v>
      </c>
      <c r="C22" s="61"/>
      <c r="D22" s="60"/>
      <c r="E22" s="61"/>
      <c r="F22" s="62"/>
      <c r="G22" s="61"/>
      <c r="H22" s="61">
        <v>0.11</v>
      </c>
      <c r="K22" s="39"/>
    </row>
    <row r="23" spans="1:11" s="11" customFormat="1" ht="15">
      <c r="A23" s="82" t="s">
        <v>128</v>
      </c>
      <c r="B23" s="81" t="s">
        <v>91</v>
      </c>
      <c r="C23" s="61"/>
      <c r="D23" s="60"/>
      <c r="E23" s="61"/>
      <c r="F23" s="62"/>
      <c r="G23" s="61"/>
      <c r="H23" s="61">
        <v>0.12</v>
      </c>
      <c r="K23" s="39"/>
    </row>
    <row r="24" spans="1:11" s="11" customFormat="1" ht="15">
      <c r="A24" s="80" t="s">
        <v>116</v>
      </c>
      <c r="B24" s="81"/>
      <c r="C24" s="61"/>
      <c r="D24" s="60"/>
      <c r="E24" s="61"/>
      <c r="F24" s="62"/>
      <c r="G24" s="61"/>
      <c r="H24" s="58">
        <f>H21+H22+H23</f>
        <v>0.35</v>
      </c>
      <c r="K24" s="39"/>
    </row>
    <row r="25" spans="1:11" s="11" customFormat="1" ht="30">
      <c r="A25" s="80" t="s">
        <v>10</v>
      </c>
      <c r="B25" s="83" t="s">
        <v>11</v>
      </c>
      <c r="C25" s="58">
        <f>F25*12</f>
        <v>0</v>
      </c>
      <c r="D25" s="57">
        <f>G25*I25</f>
        <v>159688.08</v>
      </c>
      <c r="E25" s="58">
        <f>H25*12</f>
        <v>41.4</v>
      </c>
      <c r="F25" s="59"/>
      <c r="G25" s="58">
        <f>H25*12</f>
        <v>41.4</v>
      </c>
      <c r="H25" s="58">
        <v>3.45</v>
      </c>
      <c r="I25" s="11">
        <v>3857.2</v>
      </c>
      <c r="J25" s="11">
        <v>1.07</v>
      </c>
      <c r="K25" s="39">
        <v>3.65</v>
      </c>
    </row>
    <row r="26" spans="1:11" s="38" customFormat="1" ht="15">
      <c r="A26" s="84" t="s">
        <v>82</v>
      </c>
      <c r="B26" s="85" t="s">
        <v>11</v>
      </c>
      <c r="C26" s="58"/>
      <c r="D26" s="57"/>
      <c r="E26" s="58"/>
      <c r="F26" s="59"/>
      <c r="G26" s="58"/>
      <c r="H26" s="58"/>
      <c r="K26" s="51"/>
    </row>
    <row r="27" spans="1:11" s="38" customFormat="1" ht="15">
      <c r="A27" s="86" t="s">
        <v>103</v>
      </c>
      <c r="B27" s="87" t="s">
        <v>104</v>
      </c>
      <c r="C27" s="58"/>
      <c r="D27" s="57"/>
      <c r="E27" s="58"/>
      <c r="F27" s="59"/>
      <c r="G27" s="58"/>
      <c r="H27" s="58"/>
      <c r="K27" s="51"/>
    </row>
    <row r="28" spans="1:11" s="38" customFormat="1" ht="15">
      <c r="A28" s="84" t="s">
        <v>83</v>
      </c>
      <c r="B28" s="85" t="s">
        <v>11</v>
      </c>
      <c r="C28" s="58"/>
      <c r="D28" s="57"/>
      <c r="E28" s="58"/>
      <c r="F28" s="59"/>
      <c r="G28" s="58"/>
      <c r="H28" s="58"/>
      <c r="K28" s="51"/>
    </row>
    <row r="29" spans="1:11" s="38" customFormat="1" ht="15">
      <c r="A29" s="84" t="s">
        <v>84</v>
      </c>
      <c r="B29" s="85" t="s">
        <v>11</v>
      </c>
      <c r="C29" s="58"/>
      <c r="D29" s="57"/>
      <c r="E29" s="58"/>
      <c r="F29" s="59"/>
      <c r="G29" s="58"/>
      <c r="H29" s="58"/>
      <c r="K29" s="51"/>
    </row>
    <row r="30" spans="1:11" s="38" customFormat="1" ht="25.5">
      <c r="A30" s="84" t="s">
        <v>85</v>
      </c>
      <c r="B30" s="85" t="s">
        <v>12</v>
      </c>
      <c r="C30" s="58"/>
      <c r="D30" s="57"/>
      <c r="E30" s="58"/>
      <c r="F30" s="59"/>
      <c r="G30" s="58"/>
      <c r="H30" s="58"/>
      <c r="K30" s="51"/>
    </row>
    <row r="31" spans="1:11" s="38" customFormat="1" ht="15">
      <c r="A31" s="84" t="s">
        <v>86</v>
      </c>
      <c r="B31" s="85" t="s">
        <v>11</v>
      </c>
      <c r="C31" s="58"/>
      <c r="D31" s="57"/>
      <c r="E31" s="58"/>
      <c r="F31" s="59"/>
      <c r="G31" s="58"/>
      <c r="H31" s="58"/>
      <c r="K31" s="51"/>
    </row>
    <row r="32" spans="1:11" s="11" customFormat="1" ht="15">
      <c r="A32" s="88" t="s">
        <v>87</v>
      </c>
      <c r="B32" s="89" t="s">
        <v>11</v>
      </c>
      <c r="C32" s="58"/>
      <c r="D32" s="57"/>
      <c r="E32" s="58"/>
      <c r="F32" s="59"/>
      <c r="G32" s="58"/>
      <c r="H32" s="58"/>
      <c r="K32" s="39"/>
    </row>
    <row r="33" spans="1:11" s="38" customFormat="1" ht="26.25" thickBot="1">
      <c r="A33" s="90" t="s">
        <v>88</v>
      </c>
      <c r="B33" s="91" t="s">
        <v>89</v>
      </c>
      <c r="C33" s="58"/>
      <c r="D33" s="57"/>
      <c r="E33" s="58"/>
      <c r="F33" s="59"/>
      <c r="G33" s="58"/>
      <c r="H33" s="58"/>
      <c r="K33" s="51"/>
    </row>
    <row r="34" spans="1:11" s="19" customFormat="1" ht="21.75" customHeight="1">
      <c r="A34" s="92" t="s">
        <v>13</v>
      </c>
      <c r="B34" s="78" t="s">
        <v>14</v>
      </c>
      <c r="C34" s="58">
        <f>F34*12</f>
        <v>0</v>
      </c>
      <c r="D34" s="57">
        <f>G34*I34</f>
        <v>34714.8</v>
      </c>
      <c r="E34" s="58">
        <f>H34*12</f>
        <v>9</v>
      </c>
      <c r="F34" s="63"/>
      <c r="G34" s="58">
        <f>H34*12</f>
        <v>9</v>
      </c>
      <c r="H34" s="58">
        <v>0.75</v>
      </c>
      <c r="I34" s="11">
        <v>3857.2</v>
      </c>
      <c r="J34" s="11">
        <v>1.07</v>
      </c>
      <c r="K34" s="39">
        <v>0.6</v>
      </c>
    </row>
    <row r="35" spans="1:11" s="11" customFormat="1" ht="20.25" customHeight="1">
      <c r="A35" s="92" t="s">
        <v>15</v>
      </c>
      <c r="B35" s="78" t="s">
        <v>16</v>
      </c>
      <c r="C35" s="58">
        <f>F35*12</f>
        <v>0</v>
      </c>
      <c r="D35" s="57">
        <f>G35*I35</f>
        <v>113401.68</v>
      </c>
      <c r="E35" s="58">
        <f>H35*12</f>
        <v>29.4</v>
      </c>
      <c r="F35" s="63"/>
      <c r="G35" s="58">
        <f>H35*12</f>
        <v>29.4</v>
      </c>
      <c r="H35" s="58">
        <v>2.45</v>
      </c>
      <c r="I35" s="11">
        <v>3857.2</v>
      </c>
      <c r="J35" s="11">
        <v>1.07</v>
      </c>
      <c r="K35" s="39">
        <v>1.94</v>
      </c>
    </row>
    <row r="36" spans="1:11" s="15" customFormat="1" ht="30">
      <c r="A36" s="92" t="s">
        <v>51</v>
      </c>
      <c r="B36" s="78" t="s">
        <v>9</v>
      </c>
      <c r="C36" s="64"/>
      <c r="D36" s="57">
        <v>2042.21</v>
      </c>
      <c r="E36" s="64">
        <f>H36*12</f>
        <v>0.48</v>
      </c>
      <c r="F36" s="63"/>
      <c r="G36" s="58">
        <f aca="true" t="shared" si="0" ref="G36:G41">D36/I36</f>
        <v>0.53</v>
      </c>
      <c r="H36" s="58">
        <f aca="true" t="shared" si="1" ref="H36:H41">G36/12</f>
        <v>0.04</v>
      </c>
      <c r="I36" s="11">
        <v>3857.2</v>
      </c>
      <c r="J36" s="11">
        <v>1.07</v>
      </c>
      <c r="K36" s="39">
        <v>0.03</v>
      </c>
    </row>
    <row r="37" spans="1:11" s="15" customFormat="1" ht="30">
      <c r="A37" s="92" t="s">
        <v>76</v>
      </c>
      <c r="B37" s="78" t="s">
        <v>9</v>
      </c>
      <c r="C37" s="64"/>
      <c r="D37" s="57">
        <v>2042.21</v>
      </c>
      <c r="E37" s="64">
        <f>H37*12</f>
        <v>0.48</v>
      </c>
      <c r="F37" s="63"/>
      <c r="G37" s="58">
        <f t="shared" si="0"/>
        <v>0.53</v>
      </c>
      <c r="H37" s="58">
        <f t="shared" si="1"/>
        <v>0.04</v>
      </c>
      <c r="I37" s="11">
        <v>3857.2</v>
      </c>
      <c r="J37" s="11">
        <v>1.07</v>
      </c>
      <c r="K37" s="39">
        <v>0.03</v>
      </c>
    </row>
    <row r="38" spans="1:11" s="15" customFormat="1" ht="24" customHeight="1">
      <c r="A38" s="92" t="s">
        <v>52</v>
      </c>
      <c r="B38" s="78" t="s">
        <v>9</v>
      </c>
      <c r="C38" s="64"/>
      <c r="D38" s="57">
        <v>12896.1</v>
      </c>
      <c r="E38" s="64"/>
      <c r="F38" s="63"/>
      <c r="G38" s="58">
        <f t="shared" si="0"/>
        <v>3.34</v>
      </c>
      <c r="H38" s="58">
        <f t="shared" si="1"/>
        <v>0.28</v>
      </c>
      <c r="I38" s="11">
        <v>3857.2</v>
      </c>
      <c r="J38" s="11">
        <v>1.07</v>
      </c>
      <c r="K38" s="39">
        <v>0.22</v>
      </c>
    </row>
    <row r="39" spans="1:11" s="15" customFormat="1" ht="30" hidden="1">
      <c r="A39" s="92" t="s">
        <v>53</v>
      </c>
      <c r="B39" s="78" t="s">
        <v>12</v>
      </c>
      <c r="C39" s="64"/>
      <c r="D39" s="57">
        <f>G39*I39</f>
        <v>0</v>
      </c>
      <c r="E39" s="64"/>
      <c r="F39" s="63"/>
      <c r="G39" s="58">
        <f t="shared" si="0"/>
        <v>3.03</v>
      </c>
      <c r="H39" s="58">
        <f t="shared" si="1"/>
        <v>0.25</v>
      </c>
      <c r="I39" s="11">
        <v>3857.2</v>
      </c>
      <c r="J39" s="11">
        <v>1.07</v>
      </c>
      <c r="K39" s="39">
        <v>0</v>
      </c>
    </row>
    <row r="40" spans="1:11" s="15" customFormat="1" ht="30" hidden="1">
      <c r="A40" s="92" t="s">
        <v>54</v>
      </c>
      <c r="B40" s="78" t="s">
        <v>12</v>
      </c>
      <c r="C40" s="64"/>
      <c r="D40" s="57">
        <f>G40*I40</f>
        <v>0</v>
      </c>
      <c r="E40" s="64"/>
      <c r="F40" s="63"/>
      <c r="G40" s="58">
        <f t="shared" si="0"/>
        <v>3.03</v>
      </c>
      <c r="H40" s="58">
        <f t="shared" si="1"/>
        <v>0.25</v>
      </c>
      <c r="I40" s="11">
        <v>3857.2</v>
      </c>
      <c r="J40" s="11">
        <v>1.07</v>
      </c>
      <c r="K40" s="39">
        <v>0.2</v>
      </c>
    </row>
    <row r="41" spans="1:11" s="15" customFormat="1" ht="30">
      <c r="A41" s="92" t="s">
        <v>54</v>
      </c>
      <c r="B41" s="78" t="s">
        <v>12</v>
      </c>
      <c r="C41" s="64"/>
      <c r="D41" s="57">
        <v>12896.11</v>
      </c>
      <c r="E41" s="64"/>
      <c r="F41" s="63"/>
      <c r="G41" s="58">
        <f t="shared" si="0"/>
        <v>3.34</v>
      </c>
      <c r="H41" s="58">
        <f t="shared" si="1"/>
        <v>0.28</v>
      </c>
      <c r="I41" s="11">
        <v>3857.2</v>
      </c>
      <c r="J41" s="11"/>
      <c r="K41" s="39"/>
    </row>
    <row r="42" spans="1:11" s="15" customFormat="1" ht="30">
      <c r="A42" s="92" t="s">
        <v>23</v>
      </c>
      <c r="B42" s="78"/>
      <c r="C42" s="64">
        <f>F42*12</f>
        <v>0</v>
      </c>
      <c r="D42" s="57">
        <f>G42*I42</f>
        <v>9720.14</v>
      </c>
      <c r="E42" s="64">
        <f>H42*12</f>
        <v>2.52</v>
      </c>
      <c r="F42" s="63"/>
      <c r="G42" s="58">
        <f>H42*12</f>
        <v>2.52</v>
      </c>
      <c r="H42" s="58">
        <v>0.21</v>
      </c>
      <c r="I42" s="11">
        <v>3857.2</v>
      </c>
      <c r="J42" s="11">
        <v>1.07</v>
      </c>
      <c r="K42" s="39">
        <v>0.03</v>
      </c>
    </row>
    <row r="43" spans="1:11" s="11" customFormat="1" ht="21" customHeight="1">
      <c r="A43" s="92" t="s">
        <v>25</v>
      </c>
      <c r="B43" s="78" t="s">
        <v>26</v>
      </c>
      <c r="C43" s="64">
        <f>F43*12</f>
        <v>0</v>
      </c>
      <c r="D43" s="57">
        <f>G43*I43</f>
        <v>1851.46</v>
      </c>
      <c r="E43" s="64">
        <f>H43*12</f>
        <v>0.72</v>
      </c>
      <c r="F43" s="63"/>
      <c r="G43" s="58">
        <v>0.48</v>
      </c>
      <c r="H43" s="58">
        <v>0.06</v>
      </c>
      <c r="I43" s="11">
        <v>3857.2</v>
      </c>
      <c r="J43" s="11">
        <v>1.07</v>
      </c>
      <c r="K43" s="39">
        <v>0.03</v>
      </c>
    </row>
    <row r="44" spans="1:11" s="11" customFormat="1" ht="21.75" customHeight="1">
      <c r="A44" s="92" t="s">
        <v>27</v>
      </c>
      <c r="B44" s="93" t="s">
        <v>28</v>
      </c>
      <c r="C44" s="65">
        <f>F44*12</f>
        <v>0</v>
      </c>
      <c r="D44" s="57">
        <f>G44*I44</f>
        <v>1851.46</v>
      </c>
      <c r="E44" s="65">
        <f>H44*12</f>
        <v>0.48</v>
      </c>
      <c r="F44" s="66"/>
      <c r="G44" s="58">
        <f>12*H44</f>
        <v>0.48</v>
      </c>
      <c r="H44" s="58">
        <v>0.04</v>
      </c>
      <c r="I44" s="11">
        <v>3857.2</v>
      </c>
      <c r="J44" s="11">
        <v>1.07</v>
      </c>
      <c r="K44" s="39">
        <v>0.02</v>
      </c>
    </row>
    <row r="45" spans="1:11" s="19" customFormat="1" ht="30">
      <c r="A45" s="92" t="s">
        <v>24</v>
      </c>
      <c r="B45" s="78" t="s">
        <v>96</v>
      </c>
      <c r="C45" s="64">
        <f>F45*12</f>
        <v>0</v>
      </c>
      <c r="D45" s="57">
        <f>G45*I45</f>
        <v>2314.32</v>
      </c>
      <c r="E45" s="64">
        <f>H45*12</f>
        <v>0.6</v>
      </c>
      <c r="F45" s="63"/>
      <c r="G45" s="58">
        <f>12*H45</f>
        <v>0.6</v>
      </c>
      <c r="H45" s="58">
        <v>0.05</v>
      </c>
      <c r="I45" s="11">
        <v>3857.2</v>
      </c>
      <c r="J45" s="11">
        <v>1.07</v>
      </c>
      <c r="K45" s="39">
        <v>0.03</v>
      </c>
    </row>
    <row r="46" spans="1:11" s="19" customFormat="1" ht="15">
      <c r="A46" s="92" t="s">
        <v>37</v>
      </c>
      <c r="B46" s="78"/>
      <c r="C46" s="58"/>
      <c r="D46" s="58">
        <f>D48+D49+D50+D51+D53+D54+D55+D56+D57+D58+D52+D61</f>
        <v>63557.63</v>
      </c>
      <c r="E46" s="58"/>
      <c r="F46" s="63"/>
      <c r="G46" s="58">
        <f>D46/I46</f>
        <v>16.48</v>
      </c>
      <c r="H46" s="58">
        <f>G46/12</f>
        <v>1.37</v>
      </c>
      <c r="I46" s="11">
        <v>3857.2</v>
      </c>
      <c r="J46" s="11">
        <v>1.07</v>
      </c>
      <c r="K46" s="39">
        <v>0.43</v>
      </c>
    </row>
    <row r="47" spans="1:11" s="15" customFormat="1" ht="15" hidden="1">
      <c r="A47" s="94" t="s">
        <v>63</v>
      </c>
      <c r="B47" s="85" t="s">
        <v>17</v>
      </c>
      <c r="C47" s="68"/>
      <c r="D47" s="67">
        <f>G47*I47</f>
        <v>0</v>
      </c>
      <c r="E47" s="68"/>
      <c r="F47" s="69"/>
      <c r="G47" s="68">
        <f>H47*12</f>
        <v>0</v>
      </c>
      <c r="H47" s="68">
        <v>0</v>
      </c>
      <c r="I47" s="11">
        <v>3857.2</v>
      </c>
      <c r="J47" s="11">
        <v>1.07</v>
      </c>
      <c r="K47" s="39">
        <v>0</v>
      </c>
    </row>
    <row r="48" spans="1:11" s="15" customFormat="1" ht="24" customHeight="1">
      <c r="A48" s="94" t="s">
        <v>129</v>
      </c>
      <c r="B48" s="85" t="s">
        <v>17</v>
      </c>
      <c r="C48" s="68"/>
      <c r="D48" s="67">
        <v>622.74</v>
      </c>
      <c r="E48" s="68"/>
      <c r="F48" s="69"/>
      <c r="G48" s="68"/>
      <c r="H48" s="68"/>
      <c r="I48" s="11">
        <v>3857.2</v>
      </c>
      <c r="J48" s="11">
        <v>1.07</v>
      </c>
      <c r="K48" s="39">
        <v>0.01</v>
      </c>
    </row>
    <row r="49" spans="1:11" s="15" customFormat="1" ht="15">
      <c r="A49" s="94" t="s">
        <v>18</v>
      </c>
      <c r="B49" s="85" t="s">
        <v>22</v>
      </c>
      <c r="C49" s="68">
        <f>F49*12</f>
        <v>0</v>
      </c>
      <c r="D49" s="67">
        <v>459.48</v>
      </c>
      <c r="E49" s="68">
        <f>H49*12</f>
        <v>0</v>
      </c>
      <c r="F49" s="69"/>
      <c r="G49" s="68"/>
      <c r="H49" s="68"/>
      <c r="I49" s="11">
        <v>3857.2</v>
      </c>
      <c r="J49" s="11">
        <v>1.07</v>
      </c>
      <c r="K49" s="39">
        <v>0.01</v>
      </c>
    </row>
    <row r="50" spans="1:11" s="15" customFormat="1" ht="15">
      <c r="A50" s="94" t="s">
        <v>117</v>
      </c>
      <c r="B50" s="95" t="s">
        <v>17</v>
      </c>
      <c r="C50" s="68"/>
      <c r="D50" s="67">
        <v>818.74</v>
      </c>
      <c r="E50" s="68"/>
      <c r="F50" s="69"/>
      <c r="G50" s="68"/>
      <c r="H50" s="68"/>
      <c r="I50" s="11">
        <v>3857.2</v>
      </c>
      <c r="J50" s="11"/>
      <c r="K50" s="39"/>
    </row>
    <row r="51" spans="1:11" s="15" customFormat="1" ht="25.5">
      <c r="A51" s="96" t="s">
        <v>122</v>
      </c>
      <c r="B51" s="97" t="s">
        <v>12</v>
      </c>
      <c r="C51" s="71"/>
      <c r="D51" s="71">
        <v>7474.76</v>
      </c>
      <c r="E51" s="68"/>
      <c r="F51" s="69"/>
      <c r="G51" s="68"/>
      <c r="H51" s="68"/>
      <c r="I51" s="11">
        <v>3857.2</v>
      </c>
      <c r="J51" s="11"/>
      <c r="K51" s="39"/>
    </row>
    <row r="52" spans="1:11" s="15" customFormat="1" ht="15">
      <c r="A52" s="96" t="s">
        <v>136</v>
      </c>
      <c r="B52" s="97" t="s">
        <v>17</v>
      </c>
      <c r="C52" s="71"/>
      <c r="D52" s="71">
        <v>841.53</v>
      </c>
      <c r="E52" s="68"/>
      <c r="F52" s="69"/>
      <c r="G52" s="68"/>
      <c r="H52" s="68"/>
      <c r="I52" s="11">
        <v>3857.2</v>
      </c>
      <c r="J52" s="11"/>
      <c r="K52" s="39"/>
    </row>
    <row r="53" spans="1:11" s="15" customFormat="1" ht="15">
      <c r="A53" s="94" t="s">
        <v>61</v>
      </c>
      <c r="B53" s="85" t="s">
        <v>17</v>
      </c>
      <c r="C53" s="68">
        <f>F53*12</f>
        <v>0</v>
      </c>
      <c r="D53" s="67">
        <v>875.61</v>
      </c>
      <c r="E53" s="68">
        <f>H53*12</f>
        <v>0</v>
      </c>
      <c r="F53" s="69"/>
      <c r="G53" s="68"/>
      <c r="H53" s="68"/>
      <c r="I53" s="11">
        <v>3857.2</v>
      </c>
      <c r="J53" s="11">
        <v>1.07</v>
      </c>
      <c r="K53" s="39">
        <v>0.01</v>
      </c>
    </row>
    <row r="54" spans="1:11" s="15" customFormat="1" ht="15">
      <c r="A54" s="94" t="s">
        <v>19</v>
      </c>
      <c r="B54" s="85" t="s">
        <v>17</v>
      </c>
      <c r="C54" s="68">
        <f>F54*12</f>
        <v>0</v>
      </c>
      <c r="D54" s="67">
        <v>3903.72</v>
      </c>
      <c r="E54" s="68">
        <f>H54*12</f>
        <v>0</v>
      </c>
      <c r="F54" s="69"/>
      <c r="G54" s="68"/>
      <c r="H54" s="68"/>
      <c r="I54" s="11">
        <v>3857.2</v>
      </c>
      <c r="J54" s="11">
        <v>1.07</v>
      </c>
      <c r="K54" s="39">
        <v>0.06</v>
      </c>
    </row>
    <row r="55" spans="1:11" s="15" customFormat="1" ht="15">
      <c r="A55" s="94" t="s">
        <v>20</v>
      </c>
      <c r="B55" s="85" t="s">
        <v>17</v>
      </c>
      <c r="C55" s="68">
        <f>F55*12</f>
        <v>0</v>
      </c>
      <c r="D55" s="67">
        <v>918.95</v>
      </c>
      <c r="E55" s="68">
        <f>H55*12</f>
        <v>0</v>
      </c>
      <c r="F55" s="69"/>
      <c r="G55" s="68"/>
      <c r="H55" s="68"/>
      <c r="I55" s="11">
        <v>3857.2</v>
      </c>
      <c r="J55" s="11">
        <v>1.07</v>
      </c>
      <c r="K55" s="39">
        <v>0.01</v>
      </c>
    </row>
    <row r="56" spans="1:11" s="15" customFormat="1" ht="15">
      <c r="A56" s="94" t="s">
        <v>58</v>
      </c>
      <c r="B56" s="85" t="s">
        <v>22</v>
      </c>
      <c r="C56" s="68"/>
      <c r="D56" s="67">
        <v>1751.23</v>
      </c>
      <c r="E56" s="68"/>
      <c r="F56" s="69"/>
      <c r="G56" s="68"/>
      <c r="H56" s="68"/>
      <c r="I56" s="11">
        <v>3857.2</v>
      </c>
      <c r="J56" s="11">
        <v>1.07</v>
      </c>
      <c r="K56" s="39">
        <v>0.03</v>
      </c>
    </row>
    <row r="57" spans="1:11" s="15" customFormat="1" ht="25.5">
      <c r="A57" s="94" t="s">
        <v>21</v>
      </c>
      <c r="B57" s="85" t="s">
        <v>17</v>
      </c>
      <c r="C57" s="68">
        <f>F57*12</f>
        <v>0</v>
      </c>
      <c r="D57" s="67">
        <v>3081.66</v>
      </c>
      <c r="E57" s="68">
        <f>H57*12</f>
        <v>0</v>
      </c>
      <c r="F57" s="69"/>
      <c r="G57" s="68"/>
      <c r="H57" s="68"/>
      <c r="I57" s="11">
        <v>3857.2</v>
      </c>
      <c r="J57" s="11">
        <v>1.07</v>
      </c>
      <c r="K57" s="39">
        <v>0.05</v>
      </c>
    </row>
    <row r="58" spans="1:11" s="15" customFormat="1" ht="25.5">
      <c r="A58" s="94" t="s">
        <v>130</v>
      </c>
      <c r="B58" s="85" t="s">
        <v>17</v>
      </c>
      <c r="C58" s="68"/>
      <c r="D58" s="67">
        <v>3488.61</v>
      </c>
      <c r="E58" s="68"/>
      <c r="F58" s="69"/>
      <c r="G58" s="68"/>
      <c r="H58" s="68"/>
      <c r="I58" s="11">
        <v>3857.2</v>
      </c>
      <c r="J58" s="11">
        <v>1.07</v>
      </c>
      <c r="K58" s="39">
        <v>0.01</v>
      </c>
    </row>
    <row r="59" spans="1:11" s="15" customFormat="1" ht="15" hidden="1">
      <c r="A59" s="94" t="s">
        <v>64</v>
      </c>
      <c r="B59" s="85" t="s">
        <v>17</v>
      </c>
      <c r="C59" s="70"/>
      <c r="D59" s="67">
        <f>G59*I59</f>
        <v>0</v>
      </c>
      <c r="E59" s="70"/>
      <c r="F59" s="69"/>
      <c r="G59" s="68"/>
      <c r="H59" s="68"/>
      <c r="I59" s="11">
        <v>3857.2</v>
      </c>
      <c r="J59" s="11">
        <v>1.07</v>
      </c>
      <c r="K59" s="39">
        <v>0</v>
      </c>
    </row>
    <row r="60" spans="1:11" s="15" customFormat="1" ht="15" hidden="1">
      <c r="A60" s="94"/>
      <c r="B60" s="85"/>
      <c r="C60" s="68"/>
      <c r="D60" s="67"/>
      <c r="E60" s="68"/>
      <c r="F60" s="69"/>
      <c r="G60" s="68"/>
      <c r="H60" s="68"/>
      <c r="I60" s="11">
        <v>3857.2</v>
      </c>
      <c r="J60" s="11"/>
      <c r="K60" s="39"/>
    </row>
    <row r="61" spans="1:11" s="15" customFormat="1" ht="25.5">
      <c r="A61" s="96" t="s">
        <v>135</v>
      </c>
      <c r="B61" s="97" t="s">
        <v>12</v>
      </c>
      <c r="C61" s="71"/>
      <c r="D61" s="71">
        <v>39320.6</v>
      </c>
      <c r="E61" s="70"/>
      <c r="F61" s="69"/>
      <c r="G61" s="70"/>
      <c r="H61" s="70"/>
      <c r="I61" s="11">
        <v>3857.2</v>
      </c>
      <c r="J61" s="11"/>
      <c r="K61" s="39"/>
    </row>
    <row r="62" spans="1:11" s="19" customFormat="1" ht="30">
      <c r="A62" s="92" t="s">
        <v>43</v>
      </c>
      <c r="B62" s="78"/>
      <c r="C62" s="58"/>
      <c r="D62" s="58">
        <f>D63+D64+D65+D66+D70+D71</f>
        <v>26399.59</v>
      </c>
      <c r="E62" s="58"/>
      <c r="F62" s="63"/>
      <c r="G62" s="58">
        <f>D62/I62</f>
        <v>6.84</v>
      </c>
      <c r="H62" s="58">
        <f>G62/12</f>
        <v>0.57</v>
      </c>
      <c r="I62" s="11">
        <v>3857.2</v>
      </c>
      <c r="J62" s="11">
        <v>1.07</v>
      </c>
      <c r="K62" s="39">
        <v>0.65</v>
      </c>
    </row>
    <row r="63" spans="1:11" s="15" customFormat="1" ht="15">
      <c r="A63" s="94" t="s">
        <v>38</v>
      </c>
      <c r="B63" s="85" t="s">
        <v>62</v>
      </c>
      <c r="C63" s="68"/>
      <c r="D63" s="67">
        <v>2626.83</v>
      </c>
      <c r="E63" s="68"/>
      <c r="F63" s="69"/>
      <c r="G63" s="68"/>
      <c r="H63" s="68"/>
      <c r="I63" s="11">
        <v>3857.2</v>
      </c>
      <c r="J63" s="11">
        <v>1.07</v>
      </c>
      <c r="K63" s="39">
        <v>0.04</v>
      </c>
    </row>
    <row r="64" spans="1:11" s="15" customFormat="1" ht="25.5">
      <c r="A64" s="94" t="s">
        <v>39</v>
      </c>
      <c r="B64" s="95" t="s">
        <v>17</v>
      </c>
      <c r="C64" s="68"/>
      <c r="D64" s="67">
        <v>1751.23</v>
      </c>
      <c r="E64" s="68"/>
      <c r="F64" s="69"/>
      <c r="G64" s="68"/>
      <c r="H64" s="68"/>
      <c r="I64" s="11">
        <v>3857.2</v>
      </c>
      <c r="J64" s="11">
        <v>1.07</v>
      </c>
      <c r="K64" s="39">
        <v>0.03</v>
      </c>
    </row>
    <row r="65" spans="1:11" s="15" customFormat="1" ht="18.75" customHeight="1">
      <c r="A65" s="94" t="s">
        <v>68</v>
      </c>
      <c r="B65" s="85" t="s">
        <v>67</v>
      </c>
      <c r="C65" s="68"/>
      <c r="D65" s="67">
        <v>1837.85</v>
      </c>
      <c r="E65" s="68"/>
      <c r="F65" s="69"/>
      <c r="G65" s="68"/>
      <c r="H65" s="68"/>
      <c r="I65" s="11">
        <v>3857.2</v>
      </c>
      <c r="J65" s="11">
        <v>1.07</v>
      </c>
      <c r="K65" s="39">
        <v>0.03</v>
      </c>
    </row>
    <row r="66" spans="1:11" s="15" customFormat="1" ht="25.5">
      <c r="A66" s="94" t="s">
        <v>65</v>
      </c>
      <c r="B66" s="85" t="s">
        <v>66</v>
      </c>
      <c r="C66" s="68"/>
      <c r="D66" s="67">
        <v>1751.2</v>
      </c>
      <c r="E66" s="68"/>
      <c r="F66" s="69"/>
      <c r="G66" s="68"/>
      <c r="H66" s="68"/>
      <c r="I66" s="11">
        <v>3857.2</v>
      </c>
      <c r="J66" s="11">
        <v>1.07</v>
      </c>
      <c r="K66" s="39">
        <v>0.03</v>
      </c>
    </row>
    <row r="67" spans="1:11" s="15" customFormat="1" ht="15" hidden="1">
      <c r="A67" s="94" t="s">
        <v>49</v>
      </c>
      <c r="B67" s="85" t="s">
        <v>67</v>
      </c>
      <c r="C67" s="68"/>
      <c r="D67" s="67">
        <f aca="true" t="shared" si="2" ref="D67:D72">G67*I67</f>
        <v>0</v>
      </c>
      <c r="E67" s="68"/>
      <c r="F67" s="69"/>
      <c r="G67" s="68"/>
      <c r="H67" s="68"/>
      <c r="I67" s="11">
        <v>3857.2</v>
      </c>
      <c r="J67" s="11">
        <v>1.07</v>
      </c>
      <c r="K67" s="39">
        <v>0</v>
      </c>
    </row>
    <row r="68" spans="1:11" s="15" customFormat="1" ht="15" hidden="1">
      <c r="A68" s="94" t="s">
        <v>50</v>
      </c>
      <c r="B68" s="85" t="s">
        <v>17</v>
      </c>
      <c r="C68" s="68"/>
      <c r="D68" s="67">
        <f t="shared" si="2"/>
        <v>0</v>
      </c>
      <c r="E68" s="68"/>
      <c r="F68" s="69"/>
      <c r="G68" s="68"/>
      <c r="H68" s="68"/>
      <c r="I68" s="11">
        <v>3857.2</v>
      </c>
      <c r="J68" s="11">
        <v>1.07</v>
      </c>
      <c r="K68" s="39">
        <v>0</v>
      </c>
    </row>
    <row r="69" spans="1:11" s="15" customFormat="1" ht="25.5" hidden="1">
      <c r="A69" s="94" t="s">
        <v>47</v>
      </c>
      <c r="B69" s="85" t="s">
        <v>17</v>
      </c>
      <c r="C69" s="68"/>
      <c r="D69" s="67">
        <f t="shared" si="2"/>
        <v>0</v>
      </c>
      <c r="E69" s="68"/>
      <c r="F69" s="69"/>
      <c r="G69" s="68"/>
      <c r="H69" s="68"/>
      <c r="I69" s="11">
        <v>3857.2</v>
      </c>
      <c r="J69" s="11">
        <v>1.07</v>
      </c>
      <c r="K69" s="39">
        <v>0</v>
      </c>
    </row>
    <row r="70" spans="1:11" s="15" customFormat="1" ht="25.5">
      <c r="A70" s="94" t="s">
        <v>101</v>
      </c>
      <c r="B70" s="85" t="s">
        <v>12</v>
      </c>
      <c r="C70" s="68"/>
      <c r="D70" s="67">
        <v>12204</v>
      </c>
      <c r="E70" s="68"/>
      <c r="F70" s="69"/>
      <c r="G70" s="68"/>
      <c r="H70" s="68"/>
      <c r="I70" s="11">
        <v>3857.2</v>
      </c>
      <c r="J70" s="11">
        <v>1.07</v>
      </c>
      <c r="K70" s="39">
        <v>0.21</v>
      </c>
    </row>
    <row r="71" spans="1:11" s="15" customFormat="1" ht="15">
      <c r="A71" s="94" t="s">
        <v>59</v>
      </c>
      <c r="B71" s="85" t="s">
        <v>9</v>
      </c>
      <c r="C71" s="70"/>
      <c r="D71" s="67">
        <v>6228.48</v>
      </c>
      <c r="E71" s="70"/>
      <c r="F71" s="69"/>
      <c r="G71" s="68"/>
      <c r="H71" s="68"/>
      <c r="I71" s="11">
        <v>3857.2</v>
      </c>
      <c r="J71" s="11">
        <v>1.07</v>
      </c>
      <c r="K71" s="39">
        <v>0.11</v>
      </c>
    </row>
    <row r="72" spans="1:11" s="15" customFormat="1" ht="15" hidden="1">
      <c r="A72" s="94" t="s">
        <v>73</v>
      </c>
      <c r="B72" s="85" t="s">
        <v>17</v>
      </c>
      <c r="C72" s="68"/>
      <c r="D72" s="67">
        <f t="shared" si="2"/>
        <v>0</v>
      </c>
      <c r="E72" s="68"/>
      <c r="F72" s="69"/>
      <c r="G72" s="68">
        <f>H72*12</f>
        <v>0</v>
      </c>
      <c r="H72" s="68">
        <v>0</v>
      </c>
      <c r="I72" s="11">
        <v>3857.2</v>
      </c>
      <c r="J72" s="11">
        <v>1.07</v>
      </c>
      <c r="K72" s="39">
        <v>0</v>
      </c>
    </row>
    <row r="73" spans="1:11" s="15" customFormat="1" ht="30">
      <c r="A73" s="92" t="s">
        <v>44</v>
      </c>
      <c r="B73" s="85"/>
      <c r="C73" s="68"/>
      <c r="D73" s="58">
        <v>0</v>
      </c>
      <c r="E73" s="68"/>
      <c r="F73" s="69"/>
      <c r="G73" s="58">
        <f>D73/I73</f>
        <v>0</v>
      </c>
      <c r="H73" s="58">
        <f>G73/12</f>
        <v>0</v>
      </c>
      <c r="I73" s="11">
        <v>3857.2</v>
      </c>
      <c r="J73" s="11">
        <v>1.07</v>
      </c>
      <c r="K73" s="39">
        <v>0.06</v>
      </c>
    </row>
    <row r="74" spans="1:11" s="15" customFormat="1" ht="15" hidden="1">
      <c r="A74" s="94" t="s">
        <v>60</v>
      </c>
      <c r="B74" s="85" t="s">
        <v>9</v>
      </c>
      <c r="C74" s="68"/>
      <c r="D74" s="67">
        <f>G74*I74</f>
        <v>0</v>
      </c>
      <c r="E74" s="68"/>
      <c r="F74" s="69"/>
      <c r="G74" s="68">
        <f>H74*12</f>
        <v>0</v>
      </c>
      <c r="H74" s="68">
        <v>0</v>
      </c>
      <c r="I74" s="11">
        <v>3857.2</v>
      </c>
      <c r="J74" s="11">
        <v>1.07</v>
      </c>
      <c r="K74" s="39">
        <v>0</v>
      </c>
    </row>
    <row r="75" spans="1:11" s="15" customFormat="1" ht="15">
      <c r="A75" s="92" t="s">
        <v>45</v>
      </c>
      <c r="B75" s="85"/>
      <c r="C75" s="68"/>
      <c r="D75" s="58">
        <f>D77+D78</f>
        <v>12916</v>
      </c>
      <c r="E75" s="68"/>
      <c r="F75" s="69"/>
      <c r="G75" s="58">
        <f>D75/I75</f>
        <v>3.35</v>
      </c>
      <c r="H75" s="58">
        <f>G75/12</f>
        <v>0.28</v>
      </c>
      <c r="I75" s="11">
        <v>3857.2</v>
      </c>
      <c r="J75" s="11">
        <v>1.07</v>
      </c>
      <c r="K75" s="39">
        <v>0.21</v>
      </c>
    </row>
    <row r="76" spans="1:11" s="15" customFormat="1" ht="15" hidden="1">
      <c r="A76" s="94" t="s">
        <v>40</v>
      </c>
      <c r="B76" s="85" t="s">
        <v>9</v>
      </c>
      <c r="C76" s="68"/>
      <c r="D76" s="67">
        <f aca="true" t="shared" si="3" ref="D76:D83">G76*I76</f>
        <v>0</v>
      </c>
      <c r="E76" s="68"/>
      <c r="F76" s="69"/>
      <c r="G76" s="68">
        <f aca="true" t="shared" si="4" ref="G76:G83">H76*12</f>
        <v>0</v>
      </c>
      <c r="H76" s="68">
        <v>0</v>
      </c>
      <c r="I76" s="11">
        <v>3857.2</v>
      </c>
      <c r="J76" s="11">
        <v>1.07</v>
      </c>
      <c r="K76" s="39">
        <v>0</v>
      </c>
    </row>
    <row r="77" spans="1:11" s="15" customFormat="1" ht="15">
      <c r="A77" s="94" t="s">
        <v>78</v>
      </c>
      <c r="B77" s="85" t="s">
        <v>17</v>
      </c>
      <c r="C77" s="68"/>
      <c r="D77" s="67">
        <v>12000.72</v>
      </c>
      <c r="E77" s="68"/>
      <c r="F77" s="69"/>
      <c r="G77" s="68"/>
      <c r="H77" s="68"/>
      <c r="I77" s="11">
        <v>3857.2</v>
      </c>
      <c r="J77" s="11">
        <v>1.07</v>
      </c>
      <c r="K77" s="39">
        <v>0.2</v>
      </c>
    </row>
    <row r="78" spans="1:11" s="15" customFormat="1" ht="15">
      <c r="A78" s="94" t="s">
        <v>41</v>
      </c>
      <c r="B78" s="85" t="s">
        <v>17</v>
      </c>
      <c r="C78" s="68"/>
      <c r="D78" s="67">
        <v>915.28</v>
      </c>
      <c r="E78" s="68"/>
      <c r="F78" s="69"/>
      <c r="G78" s="68"/>
      <c r="H78" s="68"/>
      <c r="I78" s="11">
        <v>3857.2</v>
      </c>
      <c r="J78" s="11">
        <v>1.07</v>
      </c>
      <c r="K78" s="39">
        <v>0.01</v>
      </c>
    </row>
    <row r="79" spans="1:11" s="15" customFormat="1" ht="27.75" customHeight="1" hidden="1">
      <c r="A79" s="94" t="s">
        <v>48</v>
      </c>
      <c r="B79" s="85" t="s">
        <v>12</v>
      </c>
      <c r="C79" s="68"/>
      <c r="D79" s="67">
        <f t="shared" si="3"/>
        <v>0</v>
      </c>
      <c r="E79" s="68"/>
      <c r="F79" s="69"/>
      <c r="G79" s="68">
        <f t="shared" si="4"/>
        <v>0</v>
      </c>
      <c r="H79" s="68">
        <v>0</v>
      </c>
      <c r="I79" s="11">
        <v>3857.2</v>
      </c>
      <c r="J79" s="11">
        <v>1.07</v>
      </c>
      <c r="K79" s="39">
        <v>0</v>
      </c>
    </row>
    <row r="80" spans="1:11" s="15" customFormat="1" ht="25.5" hidden="1">
      <c r="A80" s="94" t="s">
        <v>74</v>
      </c>
      <c r="B80" s="85" t="s">
        <v>12</v>
      </c>
      <c r="C80" s="68"/>
      <c r="D80" s="67">
        <f t="shared" si="3"/>
        <v>0</v>
      </c>
      <c r="E80" s="68"/>
      <c r="F80" s="69"/>
      <c r="G80" s="68">
        <f t="shared" si="4"/>
        <v>0</v>
      </c>
      <c r="H80" s="68">
        <v>0</v>
      </c>
      <c r="I80" s="11">
        <v>3857.2</v>
      </c>
      <c r="J80" s="11">
        <v>1.07</v>
      </c>
      <c r="K80" s="39">
        <v>0</v>
      </c>
    </row>
    <row r="81" spans="1:11" s="15" customFormat="1" ht="25.5" hidden="1">
      <c r="A81" s="94" t="s">
        <v>69</v>
      </c>
      <c r="B81" s="85" t="s">
        <v>12</v>
      </c>
      <c r="C81" s="68"/>
      <c r="D81" s="67">
        <f t="shared" si="3"/>
        <v>0</v>
      </c>
      <c r="E81" s="68"/>
      <c r="F81" s="69"/>
      <c r="G81" s="68">
        <f t="shared" si="4"/>
        <v>0</v>
      </c>
      <c r="H81" s="68">
        <v>0</v>
      </c>
      <c r="I81" s="11">
        <v>3857.2</v>
      </c>
      <c r="J81" s="11">
        <v>1.07</v>
      </c>
      <c r="K81" s="39">
        <v>0</v>
      </c>
    </row>
    <row r="82" spans="1:11" s="15" customFormat="1" ht="25.5" hidden="1">
      <c r="A82" s="94" t="s">
        <v>75</v>
      </c>
      <c r="B82" s="85" t="s">
        <v>12</v>
      </c>
      <c r="C82" s="68"/>
      <c r="D82" s="67">
        <f t="shared" si="3"/>
        <v>0</v>
      </c>
      <c r="E82" s="68"/>
      <c r="F82" s="69"/>
      <c r="G82" s="68">
        <f t="shared" si="4"/>
        <v>0</v>
      </c>
      <c r="H82" s="68">
        <v>0</v>
      </c>
      <c r="I82" s="11">
        <v>3857.2</v>
      </c>
      <c r="J82" s="11">
        <v>1.07</v>
      </c>
      <c r="K82" s="39">
        <v>0</v>
      </c>
    </row>
    <row r="83" spans="1:11" s="15" customFormat="1" ht="25.5" hidden="1">
      <c r="A83" s="94" t="s">
        <v>72</v>
      </c>
      <c r="B83" s="85" t="s">
        <v>12</v>
      </c>
      <c r="C83" s="68"/>
      <c r="D83" s="67">
        <f t="shared" si="3"/>
        <v>0</v>
      </c>
      <c r="E83" s="68"/>
      <c r="F83" s="69"/>
      <c r="G83" s="68">
        <f t="shared" si="4"/>
        <v>0</v>
      </c>
      <c r="H83" s="68">
        <v>0</v>
      </c>
      <c r="I83" s="11">
        <v>3857.2</v>
      </c>
      <c r="J83" s="11">
        <v>1.07</v>
      </c>
      <c r="K83" s="39">
        <v>0</v>
      </c>
    </row>
    <row r="84" spans="1:11" s="15" customFormat="1" ht="15">
      <c r="A84" s="92" t="s">
        <v>46</v>
      </c>
      <c r="B84" s="85"/>
      <c r="C84" s="68"/>
      <c r="D84" s="58">
        <v>0</v>
      </c>
      <c r="E84" s="68"/>
      <c r="F84" s="69"/>
      <c r="G84" s="58">
        <f>D84/I84</f>
        <v>0</v>
      </c>
      <c r="H84" s="58">
        <f>G84/12</f>
        <v>0</v>
      </c>
      <c r="I84" s="11">
        <v>3857.2</v>
      </c>
      <c r="J84" s="11">
        <v>1.07</v>
      </c>
      <c r="K84" s="39">
        <v>0.13</v>
      </c>
    </row>
    <row r="85" spans="1:11" s="11" customFormat="1" ht="15">
      <c r="A85" s="92" t="s">
        <v>56</v>
      </c>
      <c r="B85" s="78"/>
      <c r="C85" s="58"/>
      <c r="D85" s="58">
        <f>D86</f>
        <v>20251.2</v>
      </c>
      <c r="E85" s="58"/>
      <c r="F85" s="63"/>
      <c r="G85" s="58">
        <f>D85/I85</f>
        <v>5.25</v>
      </c>
      <c r="H85" s="58">
        <f>G85/12</f>
        <v>0.44</v>
      </c>
      <c r="I85" s="11">
        <v>3857.2</v>
      </c>
      <c r="J85" s="11">
        <v>1.07</v>
      </c>
      <c r="K85" s="39">
        <v>0.37</v>
      </c>
    </row>
    <row r="86" spans="1:11" s="15" customFormat="1" ht="15">
      <c r="A86" s="94" t="s">
        <v>70</v>
      </c>
      <c r="B86" s="95" t="s">
        <v>22</v>
      </c>
      <c r="C86" s="68">
        <f>F86*12</f>
        <v>0</v>
      </c>
      <c r="D86" s="67">
        <v>20251.2</v>
      </c>
      <c r="E86" s="68">
        <f>H86*12</f>
        <v>0</v>
      </c>
      <c r="F86" s="69"/>
      <c r="G86" s="68"/>
      <c r="H86" s="68"/>
      <c r="I86" s="11">
        <v>3857.2</v>
      </c>
      <c r="J86" s="11">
        <v>1.07</v>
      </c>
      <c r="K86" s="39">
        <v>0.34</v>
      </c>
    </row>
    <row r="87" spans="1:11" s="11" customFormat="1" ht="15">
      <c r="A87" s="92" t="s">
        <v>55</v>
      </c>
      <c r="B87" s="78"/>
      <c r="C87" s="58"/>
      <c r="D87" s="58">
        <v>0</v>
      </c>
      <c r="E87" s="58" t="e">
        <f>SUM(#REF!)</f>
        <v>#REF!</v>
      </c>
      <c r="F87" s="58" t="e">
        <f>SUM(#REF!)</f>
        <v>#REF!</v>
      </c>
      <c r="G87" s="58">
        <f>D87/I87</f>
        <v>0</v>
      </c>
      <c r="H87" s="58">
        <f>G87/12</f>
        <v>0</v>
      </c>
      <c r="I87" s="11">
        <v>3857.2</v>
      </c>
      <c r="J87" s="11">
        <v>1.07</v>
      </c>
      <c r="K87" s="39">
        <v>0.44</v>
      </c>
    </row>
    <row r="88" spans="1:12" s="15" customFormat="1" ht="18.75" customHeight="1" hidden="1">
      <c r="A88" s="98"/>
      <c r="B88" s="95"/>
      <c r="C88" s="65"/>
      <c r="D88" s="65"/>
      <c r="E88" s="65"/>
      <c r="F88" s="66"/>
      <c r="G88" s="65"/>
      <c r="H88" s="65"/>
      <c r="I88" s="11"/>
      <c r="J88" s="11"/>
      <c r="K88" s="11"/>
      <c r="L88" s="39"/>
    </row>
    <row r="89" spans="1:11" s="11" customFormat="1" ht="37.5">
      <c r="A89" s="98" t="s">
        <v>133</v>
      </c>
      <c r="B89" s="78" t="s">
        <v>12</v>
      </c>
      <c r="C89" s="65">
        <f>F89*12</f>
        <v>0</v>
      </c>
      <c r="D89" s="65">
        <f>G89*I89</f>
        <v>109235.9</v>
      </c>
      <c r="E89" s="65">
        <f>H89*12</f>
        <v>28.32</v>
      </c>
      <c r="F89" s="66"/>
      <c r="G89" s="65">
        <f>H89*12</f>
        <v>28.32</v>
      </c>
      <c r="H89" s="65">
        <v>2.36</v>
      </c>
      <c r="I89" s="11">
        <v>3857.2</v>
      </c>
      <c r="J89" s="11">
        <v>1.07</v>
      </c>
      <c r="K89" s="39">
        <v>0.3</v>
      </c>
    </row>
    <row r="90" spans="1:11" s="11" customFormat="1" ht="18.75" hidden="1">
      <c r="A90" s="98" t="s">
        <v>33</v>
      </c>
      <c r="B90" s="78"/>
      <c r="C90" s="64">
        <f>F90*12</f>
        <v>0</v>
      </c>
      <c r="D90" s="64"/>
      <c r="E90" s="64"/>
      <c r="F90" s="64"/>
      <c r="G90" s="64"/>
      <c r="H90" s="63"/>
      <c r="I90" s="11">
        <v>3857.2</v>
      </c>
      <c r="K90" s="39"/>
    </row>
    <row r="91" spans="1:11" s="37" customFormat="1" ht="15" hidden="1">
      <c r="A91" s="96" t="s">
        <v>79</v>
      </c>
      <c r="B91" s="97"/>
      <c r="C91" s="71"/>
      <c r="D91" s="71"/>
      <c r="E91" s="71"/>
      <c r="F91" s="71"/>
      <c r="G91" s="71"/>
      <c r="H91" s="72"/>
      <c r="I91" s="11">
        <v>3857.2</v>
      </c>
      <c r="K91" s="52"/>
    </row>
    <row r="92" spans="1:11" s="37" customFormat="1" ht="15" hidden="1">
      <c r="A92" s="96" t="s">
        <v>80</v>
      </c>
      <c r="B92" s="97"/>
      <c r="C92" s="71"/>
      <c r="D92" s="71"/>
      <c r="E92" s="71"/>
      <c r="F92" s="71"/>
      <c r="G92" s="71"/>
      <c r="H92" s="72"/>
      <c r="I92" s="11">
        <v>3857.2</v>
      </c>
      <c r="K92" s="52"/>
    </row>
    <row r="93" spans="1:11" s="37" customFormat="1" ht="15" hidden="1">
      <c r="A93" s="96" t="s">
        <v>99</v>
      </c>
      <c r="B93" s="97"/>
      <c r="C93" s="71"/>
      <c r="D93" s="71"/>
      <c r="E93" s="71"/>
      <c r="F93" s="71"/>
      <c r="G93" s="71"/>
      <c r="H93" s="72"/>
      <c r="I93" s="11">
        <v>3857.2</v>
      </c>
      <c r="K93" s="52"/>
    </row>
    <row r="94" spans="1:11" s="37" customFormat="1" ht="15" hidden="1">
      <c r="A94" s="96" t="s">
        <v>81</v>
      </c>
      <c r="B94" s="97"/>
      <c r="C94" s="71"/>
      <c r="D94" s="71"/>
      <c r="E94" s="71"/>
      <c r="F94" s="71"/>
      <c r="G94" s="71"/>
      <c r="H94" s="72"/>
      <c r="I94" s="11">
        <v>3857.2</v>
      </c>
      <c r="K94" s="52"/>
    </row>
    <row r="95" spans="1:11" s="37" customFormat="1" ht="15" hidden="1">
      <c r="A95" s="96" t="s">
        <v>98</v>
      </c>
      <c r="B95" s="97"/>
      <c r="C95" s="71"/>
      <c r="D95" s="71"/>
      <c r="E95" s="71"/>
      <c r="F95" s="71"/>
      <c r="G95" s="71"/>
      <c r="H95" s="72"/>
      <c r="I95" s="11">
        <v>3857.2</v>
      </c>
      <c r="K95" s="52"/>
    </row>
    <row r="96" spans="1:11" s="37" customFormat="1" ht="30.75" thickBot="1">
      <c r="A96" s="99" t="s">
        <v>114</v>
      </c>
      <c r="B96" s="100" t="s">
        <v>132</v>
      </c>
      <c r="C96" s="101"/>
      <c r="D96" s="64">
        <v>14000</v>
      </c>
      <c r="E96" s="64"/>
      <c r="F96" s="64"/>
      <c r="G96" s="64">
        <f>D96/I96</f>
        <v>3.63</v>
      </c>
      <c r="H96" s="64">
        <f>G96/12</f>
        <v>0.3</v>
      </c>
      <c r="I96" s="11">
        <v>3857.2</v>
      </c>
      <c r="K96" s="52"/>
    </row>
    <row r="97" spans="1:11" s="37" customFormat="1" ht="20.25" thickBot="1">
      <c r="A97" s="102" t="s">
        <v>107</v>
      </c>
      <c r="B97" s="75" t="s">
        <v>11</v>
      </c>
      <c r="C97" s="101"/>
      <c r="D97" s="64">
        <f>G97*I97</f>
        <v>80075.47</v>
      </c>
      <c r="E97" s="64"/>
      <c r="F97" s="64"/>
      <c r="G97" s="64">
        <f>12*H97</f>
        <v>20.76</v>
      </c>
      <c r="H97" s="64">
        <v>1.73</v>
      </c>
      <c r="I97" s="11">
        <v>3857.2</v>
      </c>
      <c r="K97" s="52"/>
    </row>
    <row r="98" spans="1:11" s="46" customFormat="1" ht="20.25" thickBot="1">
      <c r="A98" s="103" t="s">
        <v>34</v>
      </c>
      <c r="B98" s="104"/>
      <c r="C98" s="105" t="e">
        <f>F98*12</f>
        <v>#REF!</v>
      </c>
      <c r="D98" s="73">
        <f>D89+D87+D85+D84+D75+D73+D62+D46+D45+D44+D43+D42+D38+D37+D36+D35+D34+D25+D15+D97+D96+D41</f>
        <v>827045.11</v>
      </c>
      <c r="E98" s="73" t="e">
        <f>E89+E87+E85+E84+E75+E73+E62+E46+E45+E44+E43+E42+E38+E37+E36+E35+E34+E25+E15+E97+E96+E41</f>
        <v>#REF!</v>
      </c>
      <c r="F98" s="73" t="e">
        <f>F89+F87+F85+F84+F75+F73+F62+F46+F45+F44+F43+F42+F38+F37+F36+F35+F34+F25+F15+F97+F96+F41</f>
        <v>#REF!</v>
      </c>
      <c r="G98" s="73">
        <f>G89+G87+G85+G84+G75+G73+G62+G46+G45+G44+G43+G42+G38+G37+G36+G35+G34+G25+G15+G97+G96+G41</f>
        <v>214.41</v>
      </c>
      <c r="H98" s="73">
        <f>H89+H87+H85+H84+H75+H73+H62+H46+H45+H44+H43+H42+H38+H37+H36+H35+H34+H25+H15+H97+H96+H41</f>
        <v>17.88</v>
      </c>
      <c r="K98" s="47"/>
    </row>
    <row r="99" spans="1:11" s="22" customFormat="1" ht="20.25" hidden="1" thickBot="1">
      <c r="A99" s="31" t="s">
        <v>29</v>
      </c>
      <c r="B99" s="32" t="s">
        <v>11</v>
      </c>
      <c r="C99" s="32" t="s">
        <v>30</v>
      </c>
      <c r="D99" s="74"/>
      <c r="E99" s="75" t="s">
        <v>30</v>
      </c>
      <c r="F99" s="76"/>
      <c r="G99" s="75" t="s">
        <v>30</v>
      </c>
      <c r="H99" s="76"/>
      <c r="K99" s="53"/>
    </row>
    <row r="100" spans="1:11" s="24" customFormat="1" ht="12.75">
      <c r="A100" s="23"/>
      <c r="D100" s="77"/>
      <c r="E100" s="77"/>
      <c r="F100" s="77"/>
      <c r="G100" s="77"/>
      <c r="H100" s="77"/>
      <c r="K100" s="54"/>
    </row>
    <row r="101" spans="1:10" s="11" customFormat="1" ht="29.25" customHeight="1" hidden="1">
      <c r="A101" s="33"/>
      <c r="B101" s="18"/>
      <c r="C101" s="20"/>
      <c r="D101" s="64"/>
      <c r="E101" s="78"/>
      <c r="F101" s="78"/>
      <c r="G101" s="78"/>
      <c r="H101" s="78"/>
      <c r="J101" s="39"/>
    </row>
    <row r="102" spans="1:11" s="24" customFormat="1" ht="12.75">
      <c r="A102" s="23"/>
      <c r="D102" s="77"/>
      <c r="E102" s="77"/>
      <c r="F102" s="77"/>
      <c r="G102" s="77"/>
      <c r="H102" s="77"/>
      <c r="K102" s="54"/>
    </row>
    <row r="103" spans="1:11" s="24" customFormat="1" ht="12.75">
      <c r="A103" s="23"/>
      <c r="D103" s="77"/>
      <c r="E103" s="77"/>
      <c r="F103" s="77"/>
      <c r="G103" s="77"/>
      <c r="H103" s="77"/>
      <c r="K103" s="54"/>
    </row>
    <row r="104" spans="1:11" s="24" customFormat="1" ht="13.5" thickBot="1">
      <c r="A104" s="23"/>
      <c r="D104" s="77"/>
      <c r="E104" s="77"/>
      <c r="F104" s="77"/>
      <c r="G104" s="77"/>
      <c r="H104" s="77"/>
      <c r="K104" s="54"/>
    </row>
    <row r="105" spans="1:11" s="46" customFormat="1" ht="21.75" customHeight="1">
      <c r="A105" s="43" t="s">
        <v>33</v>
      </c>
      <c r="B105" s="44"/>
      <c r="C105" s="45">
        <f>F105*12</f>
        <v>0</v>
      </c>
      <c r="D105" s="79">
        <f>D106+D107+D108+D109+D110+D111+D112</f>
        <v>277333.03</v>
      </c>
      <c r="E105" s="79">
        <f>E106+E107+E108+E109+E110+E111+E112</f>
        <v>0</v>
      </c>
      <c r="F105" s="79">
        <f>F106+F107+F108+F109+F110+F111+F112</f>
        <v>0</v>
      </c>
      <c r="G105" s="79">
        <f>G106+G107+G108+G109+G110+G111+G112</f>
        <v>71.9</v>
      </c>
      <c r="H105" s="79">
        <f>H106+H107+H108+H109+H110+H111+H112</f>
        <v>6</v>
      </c>
      <c r="I105" s="11">
        <v>3857.2</v>
      </c>
      <c r="K105" s="47"/>
    </row>
    <row r="106" spans="1:11" s="24" customFormat="1" ht="18" customHeight="1">
      <c r="A106" s="82" t="s">
        <v>118</v>
      </c>
      <c r="B106" s="111"/>
      <c r="C106" s="111"/>
      <c r="D106" s="61">
        <v>6541.31</v>
      </c>
      <c r="E106" s="111"/>
      <c r="F106" s="112"/>
      <c r="G106" s="113">
        <f>D106/I106</f>
        <v>1.7</v>
      </c>
      <c r="H106" s="114">
        <f>G106/12</f>
        <v>0.14</v>
      </c>
      <c r="I106" s="24">
        <v>3857.2</v>
      </c>
      <c r="K106" s="54"/>
    </row>
    <row r="107" spans="1:11" s="24" customFormat="1" ht="15" customHeight="1">
      <c r="A107" s="96" t="s">
        <v>108</v>
      </c>
      <c r="B107" s="111"/>
      <c r="C107" s="111"/>
      <c r="D107" s="71">
        <v>135019.22</v>
      </c>
      <c r="E107" s="111"/>
      <c r="F107" s="112"/>
      <c r="G107" s="113">
        <f aca="true" t="shared" si="5" ref="G107:G112">D107/I107</f>
        <v>35</v>
      </c>
      <c r="H107" s="114">
        <f aca="true" t="shared" si="6" ref="H107:H112">G107/12</f>
        <v>2.92</v>
      </c>
      <c r="I107" s="24">
        <v>3857.2</v>
      </c>
      <c r="K107" s="54"/>
    </row>
    <row r="108" spans="1:11" s="24" customFormat="1" ht="18" customHeight="1">
      <c r="A108" s="96" t="s">
        <v>119</v>
      </c>
      <c r="B108" s="111"/>
      <c r="C108" s="111"/>
      <c r="D108" s="71">
        <v>20424.59</v>
      </c>
      <c r="E108" s="111"/>
      <c r="F108" s="112"/>
      <c r="G108" s="113">
        <f t="shared" si="5"/>
        <v>5.3</v>
      </c>
      <c r="H108" s="114">
        <f t="shared" si="6"/>
        <v>0.44</v>
      </c>
      <c r="I108" s="24">
        <v>3857.2</v>
      </c>
      <c r="K108" s="54"/>
    </row>
    <row r="109" spans="1:11" s="24" customFormat="1" ht="17.25" customHeight="1">
      <c r="A109" s="96" t="s">
        <v>120</v>
      </c>
      <c r="B109" s="111"/>
      <c r="C109" s="111"/>
      <c r="D109" s="71">
        <v>1391.7</v>
      </c>
      <c r="E109" s="111"/>
      <c r="F109" s="112"/>
      <c r="G109" s="113">
        <f t="shared" si="5"/>
        <v>0.36</v>
      </c>
      <c r="H109" s="114">
        <f t="shared" si="6"/>
        <v>0.03</v>
      </c>
      <c r="I109" s="24">
        <v>3857.2</v>
      </c>
      <c r="K109" s="54"/>
    </row>
    <row r="110" spans="1:11" s="24" customFormat="1" ht="18.75" customHeight="1">
      <c r="A110" s="96" t="s">
        <v>110</v>
      </c>
      <c r="B110" s="111"/>
      <c r="C110" s="111"/>
      <c r="D110" s="71">
        <v>14204.87</v>
      </c>
      <c r="E110" s="111"/>
      <c r="F110" s="112"/>
      <c r="G110" s="113">
        <f t="shared" si="5"/>
        <v>3.68</v>
      </c>
      <c r="H110" s="114">
        <f t="shared" si="6"/>
        <v>0.31</v>
      </c>
      <c r="I110" s="24">
        <v>3857.2</v>
      </c>
      <c r="K110" s="54"/>
    </row>
    <row r="111" spans="1:11" s="24" customFormat="1" ht="18.75" customHeight="1">
      <c r="A111" s="96" t="s">
        <v>125</v>
      </c>
      <c r="B111" s="111"/>
      <c r="C111" s="111"/>
      <c r="D111" s="71">
        <v>722.42</v>
      </c>
      <c r="E111" s="111"/>
      <c r="F111" s="112"/>
      <c r="G111" s="113">
        <f t="shared" si="5"/>
        <v>0.19</v>
      </c>
      <c r="H111" s="114">
        <f t="shared" si="6"/>
        <v>0.02</v>
      </c>
      <c r="I111" s="24">
        <v>3857.2</v>
      </c>
      <c r="K111" s="54"/>
    </row>
    <row r="112" spans="1:11" s="24" customFormat="1" ht="21" customHeight="1">
      <c r="A112" s="96" t="s">
        <v>109</v>
      </c>
      <c r="B112" s="111"/>
      <c r="C112" s="111"/>
      <c r="D112" s="71">
        <v>99028.92</v>
      </c>
      <c r="E112" s="111"/>
      <c r="F112" s="112"/>
      <c r="G112" s="113">
        <f t="shared" si="5"/>
        <v>25.67</v>
      </c>
      <c r="H112" s="114">
        <f t="shared" si="6"/>
        <v>2.14</v>
      </c>
      <c r="I112" s="24">
        <v>3857.2</v>
      </c>
      <c r="K112" s="54"/>
    </row>
    <row r="113" spans="1:11" s="24" customFormat="1" ht="21" customHeight="1">
      <c r="A113" s="115"/>
      <c r="B113" s="116"/>
      <c r="C113" s="116"/>
      <c r="D113" s="116"/>
      <c r="E113" s="116"/>
      <c r="F113" s="117"/>
      <c r="G113" s="118"/>
      <c r="H113" s="119"/>
      <c r="K113" s="54"/>
    </row>
    <row r="114" spans="1:11" s="21" customFormat="1" ht="19.5" thickBot="1">
      <c r="A114" s="26"/>
      <c r="B114" s="27"/>
      <c r="C114" s="28"/>
      <c r="D114" s="28"/>
      <c r="E114" s="28"/>
      <c r="F114" s="29"/>
      <c r="G114" s="28"/>
      <c r="H114" s="29"/>
      <c r="K114" s="55"/>
    </row>
    <row r="115" spans="1:11" s="21" customFormat="1" ht="20.25" thickBot="1">
      <c r="A115" s="42" t="s">
        <v>100</v>
      </c>
      <c r="B115" s="40"/>
      <c r="C115" s="41"/>
      <c r="D115" s="41">
        <f>D98+D101+D105</f>
        <v>1104378.14</v>
      </c>
      <c r="E115" s="41" t="e">
        <f>E98+E101+E105</f>
        <v>#REF!</v>
      </c>
      <c r="F115" s="41" t="e">
        <f>F98+F101+F105</f>
        <v>#REF!</v>
      </c>
      <c r="G115" s="41">
        <f>G98+G101+G105</f>
        <v>286.31</v>
      </c>
      <c r="H115" s="41">
        <f>H98+H101+H105</f>
        <v>23.88</v>
      </c>
      <c r="K115" s="55"/>
    </row>
    <row r="116" spans="1:11" s="21" customFormat="1" ht="18.75">
      <c r="A116" s="26"/>
      <c r="B116" s="27"/>
      <c r="C116" s="28"/>
      <c r="D116" s="28"/>
      <c r="E116" s="28"/>
      <c r="F116" s="29"/>
      <c r="G116" s="28"/>
      <c r="H116" s="29"/>
      <c r="K116" s="55"/>
    </row>
    <row r="117" s="24" customFormat="1" ht="12.75">
      <c r="K117" s="54"/>
    </row>
    <row r="118" spans="1:11" s="24" customFormat="1" ht="14.25">
      <c r="A118" s="130" t="s">
        <v>31</v>
      </c>
      <c r="B118" s="130"/>
      <c r="C118" s="130"/>
      <c r="D118" s="130"/>
      <c r="E118" s="130"/>
      <c r="F118" s="130"/>
      <c r="H118" s="25"/>
      <c r="K118" s="54"/>
    </row>
    <row r="119" spans="6:11" s="24" customFormat="1" ht="12.75">
      <c r="F119" s="25"/>
      <c r="H119" s="25"/>
      <c r="K119" s="54"/>
    </row>
    <row r="120" spans="1:11" s="24" customFormat="1" ht="12.75">
      <c r="A120" s="23" t="s">
        <v>32</v>
      </c>
      <c r="F120" s="25"/>
      <c r="H120" s="25"/>
      <c r="K120" s="54"/>
    </row>
    <row r="121" spans="6:11" s="24" customFormat="1" ht="12.75">
      <c r="F121" s="25"/>
      <c r="H121" s="25"/>
      <c r="K121" s="54"/>
    </row>
    <row r="122" spans="6:11" s="24" customFormat="1" ht="12.75">
      <c r="F122" s="25"/>
      <c r="H122" s="25"/>
      <c r="K122" s="54"/>
    </row>
    <row r="123" spans="6:11" s="24" customFormat="1" ht="12.75">
      <c r="F123" s="25"/>
      <c r="H123" s="25"/>
      <c r="K123" s="54"/>
    </row>
    <row r="124" spans="6:11" s="24" customFormat="1" ht="12.75">
      <c r="F124" s="25"/>
      <c r="H124" s="25"/>
      <c r="K124" s="54"/>
    </row>
    <row r="125" spans="6:11" s="24" customFormat="1" ht="12.75">
      <c r="F125" s="25"/>
      <c r="H125" s="25"/>
      <c r="K125" s="54"/>
    </row>
    <row r="126" spans="6:11" s="24" customFormat="1" ht="12.75">
      <c r="F126" s="25"/>
      <c r="H126" s="25"/>
      <c r="K126" s="54"/>
    </row>
    <row r="127" spans="6:11" s="24" customFormat="1" ht="12.75">
      <c r="F127" s="25"/>
      <c r="H127" s="25"/>
      <c r="K127" s="54"/>
    </row>
    <row r="128" spans="6:11" s="24" customFormat="1" ht="12.75">
      <c r="F128" s="25"/>
      <c r="H128" s="25"/>
      <c r="K128" s="54"/>
    </row>
    <row r="129" spans="6:11" s="24" customFormat="1" ht="12.75">
      <c r="F129" s="25"/>
      <c r="H129" s="25"/>
      <c r="K129" s="54"/>
    </row>
    <row r="130" spans="6:11" s="24" customFormat="1" ht="12.75">
      <c r="F130" s="25"/>
      <c r="H130" s="25"/>
      <c r="K130" s="54"/>
    </row>
    <row r="131" spans="6:11" s="24" customFormat="1" ht="12.75">
      <c r="F131" s="25"/>
      <c r="H131" s="25"/>
      <c r="K131" s="54"/>
    </row>
    <row r="132" spans="6:11" s="24" customFormat="1" ht="12.75">
      <c r="F132" s="25"/>
      <c r="H132" s="25"/>
      <c r="K132" s="54"/>
    </row>
    <row r="133" spans="6:11" s="24" customFormat="1" ht="12.75">
      <c r="F133" s="25"/>
      <c r="H133" s="25"/>
      <c r="K133" s="54"/>
    </row>
    <row r="134" spans="6:11" s="24" customFormat="1" ht="12.75">
      <c r="F134" s="25"/>
      <c r="H134" s="25"/>
      <c r="K134" s="54"/>
    </row>
    <row r="135" spans="6:11" s="24" customFormat="1" ht="12.75">
      <c r="F135" s="25"/>
      <c r="H135" s="25"/>
      <c r="K135" s="54"/>
    </row>
    <row r="136" spans="6:11" s="24" customFormat="1" ht="12.75">
      <c r="F136" s="25"/>
      <c r="H136" s="25"/>
      <c r="K136" s="54"/>
    </row>
    <row r="137" spans="6:11" s="24" customFormat="1" ht="12.75">
      <c r="F137" s="25"/>
      <c r="H137" s="25"/>
      <c r="K137" s="54"/>
    </row>
  </sheetData>
  <sheetProtection/>
  <mergeCells count="12">
    <mergeCell ref="A8:H8"/>
    <mergeCell ref="A9:H9"/>
    <mergeCell ref="A10:H10"/>
    <mergeCell ref="A11:H11"/>
    <mergeCell ref="A14:H14"/>
    <mergeCell ref="A118:F118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="75" zoomScaleNormal="75" zoomScalePageLayoutView="0" workbookViewId="0" topLeftCell="A60">
      <selection activeCell="A1" sqref="A1:H113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6.75390625" style="1" customWidth="1"/>
    <col min="5" max="5" width="13.875" style="1" hidden="1" customWidth="1"/>
    <col min="6" max="6" width="20.875" style="30" hidden="1" customWidth="1"/>
    <col min="7" max="7" width="13.875" style="1" customWidth="1"/>
    <col min="8" max="8" width="20.875" style="30" customWidth="1"/>
    <col min="9" max="9" width="10.625" style="1" customWidth="1"/>
    <col min="10" max="10" width="15.375" style="1" hidden="1" customWidth="1"/>
    <col min="11" max="11" width="15.375" style="48" hidden="1" customWidth="1"/>
    <col min="12" max="14" width="15.375" style="1" customWidth="1"/>
    <col min="15" max="16384" width="9.125" style="1" customWidth="1"/>
  </cols>
  <sheetData>
    <row r="1" spans="1:8" ht="16.5" customHeight="1">
      <c r="A1" s="131" t="s">
        <v>0</v>
      </c>
      <c r="B1" s="132"/>
      <c r="C1" s="132"/>
      <c r="D1" s="132"/>
      <c r="E1" s="132"/>
      <c r="F1" s="132"/>
      <c r="G1" s="132"/>
      <c r="H1" s="132"/>
    </row>
    <row r="2" spans="2:8" ht="12.75" customHeight="1">
      <c r="B2" s="133" t="s">
        <v>1</v>
      </c>
      <c r="C2" s="133"/>
      <c r="D2" s="133"/>
      <c r="E2" s="133"/>
      <c r="F2" s="133"/>
      <c r="G2" s="132"/>
      <c r="H2" s="132"/>
    </row>
    <row r="3" spans="1:8" ht="19.5" customHeight="1">
      <c r="A3" s="56" t="s">
        <v>126</v>
      </c>
      <c r="B3" s="133" t="s">
        <v>2</v>
      </c>
      <c r="C3" s="133"/>
      <c r="D3" s="133"/>
      <c r="E3" s="133"/>
      <c r="F3" s="133"/>
      <c r="G3" s="132"/>
      <c r="H3" s="132"/>
    </row>
    <row r="4" spans="2:8" ht="14.25" customHeight="1">
      <c r="B4" s="133" t="s">
        <v>35</v>
      </c>
      <c r="C4" s="133"/>
      <c r="D4" s="133"/>
      <c r="E4" s="133"/>
      <c r="F4" s="133"/>
      <c r="G4" s="132"/>
      <c r="H4" s="132"/>
    </row>
    <row r="5" spans="1:11" ht="39.75" customHeight="1">
      <c r="A5" s="134"/>
      <c r="B5" s="135"/>
      <c r="C5" s="135"/>
      <c r="D5" s="135"/>
      <c r="E5" s="135"/>
      <c r="F5" s="135"/>
      <c r="G5" s="135"/>
      <c r="H5" s="135"/>
      <c r="K5" s="1"/>
    </row>
    <row r="6" spans="1:11" ht="24.75" customHeight="1">
      <c r="A6" s="136" t="s">
        <v>127</v>
      </c>
      <c r="B6" s="136"/>
      <c r="C6" s="136"/>
      <c r="D6" s="136"/>
      <c r="E6" s="136"/>
      <c r="F6" s="136"/>
      <c r="G6" s="136"/>
      <c r="H6" s="136"/>
      <c r="K6" s="1"/>
    </row>
    <row r="7" spans="2:9" ht="35.25" customHeight="1" hidden="1">
      <c r="B7" s="2"/>
      <c r="C7" s="2"/>
      <c r="D7" s="2"/>
      <c r="E7" s="2"/>
      <c r="F7" s="3"/>
      <c r="G7" s="2"/>
      <c r="H7" s="2"/>
      <c r="I7" s="2"/>
    </row>
    <row r="8" spans="1:11" s="4" customFormat="1" ht="22.5" customHeight="1">
      <c r="A8" s="120" t="s">
        <v>3</v>
      </c>
      <c r="B8" s="120"/>
      <c r="C8" s="120"/>
      <c r="D8" s="120"/>
      <c r="E8" s="121"/>
      <c r="F8" s="121"/>
      <c r="G8" s="121"/>
      <c r="H8" s="121"/>
      <c r="K8" s="49"/>
    </row>
    <row r="9" spans="1:8" s="5" customFormat="1" ht="18.75" customHeight="1">
      <c r="A9" s="120" t="s">
        <v>137</v>
      </c>
      <c r="B9" s="120"/>
      <c r="C9" s="120"/>
      <c r="D9" s="120"/>
      <c r="E9" s="121"/>
      <c r="F9" s="121"/>
      <c r="G9" s="121"/>
      <c r="H9" s="121"/>
    </row>
    <row r="10" spans="1:8" s="6" customFormat="1" ht="17.25" customHeight="1">
      <c r="A10" s="122" t="s">
        <v>77</v>
      </c>
      <c r="B10" s="122"/>
      <c r="C10" s="122"/>
      <c r="D10" s="122"/>
      <c r="E10" s="123"/>
      <c r="F10" s="123"/>
      <c r="G10" s="123"/>
      <c r="H10" s="123"/>
    </row>
    <row r="11" spans="1:8" s="5" customFormat="1" ht="30" customHeight="1" thickBot="1">
      <c r="A11" s="124" t="s">
        <v>97</v>
      </c>
      <c r="B11" s="124"/>
      <c r="C11" s="124"/>
      <c r="D11" s="124"/>
      <c r="E11" s="125"/>
      <c r="F11" s="125"/>
      <c r="G11" s="125"/>
      <c r="H11" s="125"/>
    </row>
    <row r="12" spans="1:11" s="11" customFormat="1" ht="139.5" customHeight="1" thickBot="1">
      <c r="A12" s="7" t="s">
        <v>4</v>
      </c>
      <c r="B12" s="8" t="s">
        <v>5</v>
      </c>
      <c r="C12" s="9" t="s">
        <v>6</v>
      </c>
      <c r="D12" s="9" t="s">
        <v>36</v>
      </c>
      <c r="E12" s="9" t="s">
        <v>6</v>
      </c>
      <c r="F12" s="10" t="s">
        <v>7</v>
      </c>
      <c r="G12" s="9" t="s">
        <v>6</v>
      </c>
      <c r="H12" s="10" t="s">
        <v>7</v>
      </c>
      <c r="K12" s="39"/>
    </row>
    <row r="13" spans="1:11" s="15" customFormat="1" ht="12.75">
      <c r="A13" s="12">
        <v>1</v>
      </c>
      <c r="B13" s="13">
        <v>2</v>
      </c>
      <c r="C13" s="13">
        <v>3</v>
      </c>
      <c r="D13" s="34"/>
      <c r="E13" s="13">
        <v>3</v>
      </c>
      <c r="F13" s="14">
        <v>4</v>
      </c>
      <c r="G13" s="35">
        <v>3</v>
      </c>
      <c r="H13" s="36">
        <v>4</v>
      </c>
      <c r="K13" s="50"/>
    </row>
    <row r="14" spans="1:11" s="15" customFormat="1" ht="49.5" customHeight="1">
      <c r="A14" s="126" t="s">
        <v>8</v>
      </c>
      <c r="B14" s="127"/>
      <c r="C14" s="127"/>
      <c r="D14" s="127"/>
      <c r="E14" s="127"/>
      <c r="F14" s="127"/>
      <c r="G14" s="128"/>
      <c r="H14" s="129"/>
      <c r="K14" s="50"/>
    </row>
    <row r="15" spans="1:11" s="11" customFormat="1" ht="15">
      <c r="A15" s="17" t="s">
        <v>115</v>
      </c>
      <c r="B15" s="18" t="s">
        <v>9</v>
      </c>
      <c r="C15" s="16">
        <f>F15*12</f>
        <v>0</v>
      </c>
      <c r="D15" s="57">
        <f>G15*I15</f>
        <v>141636.38</v>
      </c>
      <c r="E15" s="58">
        <f>H15*12</f>
        <v>36.72</v>
      </c>
      <c r="F15" s="59"/>
      <c r="G15" s="58">
        <f>H15*12</f>
        <v>36.72</v>
      </c>
      <c r="H15" s="58">
        <f>H20+H23</f>
        <v>3.06</v>
      </c>
      <c r="I15" s="11">
        <v>3857.2</v>
      </c>
      <c r="J15" s="11">
        <v>1.07</v>
      </c>
      <c r="K15" s="39">
        <v>2.24</v>
      </c>
    </row>
    <row r="16" spans="1:11" s="11" customFormat="1" ht="29.25" customHeight="1">
      <c r="A16" s="82" t="s">
        <v>90</v>
      </c>
      <c r="B16" s="81" t="s">
        <v>91</v>
      </c>
      <c r="C16" s="61"/>
      <c r="D16" s="60"/>
      <c r="E16" s="61"/>
      <c r="F16" s="62"/>
      <c r="G16" s="61"/>
      <c r="H16" s="61"/>
      <c r="K16" s="39"/>
    </row>
    <row r="17" spans="1:11" s="11" customFormat="1" ht="15">
      <c r="A17" s="82" t="s">
        <v>92</v>
      </c>
      <c r="B17" s="81" t="s">
        <v>91</v>
      </c>
      <c r="C17" s="61"/>
      <c r="D17" s="60"/>
      <c r="E17" s="61"/>
      <c r="F17" s="62"/>
      <c r="G17" s="61"/>
      <c r="H17" s="61"/>
      <c r="K17" s="39"/>
    </row>
    <row r="18" spans="1:11" s="11" customFormat="1" ht="15">
      <c r="A18" s="82" t="s">
        <v>93</v>
      </c>
      <c r="B18" s="81" t="s">
        <v>94</v>
      </c>
      <c r="C18" s="61"/>
      <c r="D18" s="60"/>
      <c r="E18" s="61"/>
      <c r="F18" s="62"/>
      <c r="G18" s="61"/>
      <c r="H18" s="61"/>
      <c r="K18" s="39"/>
    </row>
    <row r="19" spans="1:11" s="11" customFormat="1" ht="15">
      <c r="A19" s="82" t="s">
        <v>95</v>
      </c>
      <c r="B19" s="81" t="s">
        <v>91</v>
      </c>
      <c r="C19" s="61"/>
      <c r="D19" s="60"/>
      <c r="E19" s="61"/>
      <c r="F19" s="62"/>
      <c r="G19" s="61"/>
      <c r="H19" s="61"/>
      <c r="K19" s="39"/>
    </row>
    <row r="20" spans="1:11" s="11" customFormat="1" ht="15">
      <c r="A20" s="80" t="s">
        <v>116</v>
      </c>
      <c r="B20" s="81"/>
      <c r="C20" s="61"/>
      <c r="D20" s="60"/>
      <c r="E20" s="61"/>
      <c r="F20" s="62"/>
      <c r="G20" s="61"/>
      <c r="H20" s="58">
        <v>2.83</v>
      </c>
      <c r="K20" s="39"/>
    </row>
    <row r="21" spans="1:11" s="11" customFormat="1" ht="15">
      <c r="A21" s="82" t="s">
        <v>111</v>
      </c>
      <c r="B21" s="81" t="s">
        <v>91</v>
      </c>
      <c r="C21" s="61"/>
      <c r="D21" s="60"/>
      <c r="E21" s="61"/>
      <c r="F21" s="62"/>
      <c r="G21" s="61"/>
      <c r="H21" s="61">
        <v>0.12</v>
      </c>
      <c r="K21" s="39"/>
    </row>
    <row r="22" spans="1:11" s="11" customFormat="1" ht="15">
      <c r="A22" s="82" t="s">
        <v>112</v>
      </c>
      <c r="B22" s="81" t="s">
        <v>91</v>
      </c>
      <c r="C22" s="61"/>
      <c r="D22" s="60"/>
      <c r="E22" s="61"/>
      <c r="F22" s="62"/>
      <c r="G22" s="61"/>
      <c r="H22" s="61">
        <v>0.11</v>
      </c>
      <c r="K22" s="39"/>
    </row>
    <row r="23" spans="1:11" s="11" customFormat="1" ht="15">
      <c r="A23" s="80" t="s">
        <v>116</v>
      </c>
      <c r="B23" s="81"/>
      <c r="C23" s="61"/>
      <c r="D23" s="60"/>
      <c r="E23" s="61"/>
      <c r="F23" s="62"/>
      <c r="G23" s="61"/>
      <c r="H23" s="58">
        <f>H21+H22</f>
        <v>0.23</v>
      </c>
      <c r="K23" s="39"/>
    </row>
    <row r="24" spans="1:11" s="11" customFormat="1" ht="30">
      <c r="A24" s="80" t="s">
        <v>10</v>
      </c>
      <c r="B24" s="83" t="s">
        <v>11</v>
      </c>
      <c r="C24" s="58">
        <f>F24*12</f>
        <v>0</v>
      </c>
      <c r="D24" s="57">
        <f>G24*I24</f>
        <v>159688.08</v>
      </c>
      <c r="E24" s="58">
        <f>H24*12</f>
        <v>41.4</v>
      </c>
      <c r="F24" s="59"/>
      <c r="G24" s="58">
        <f>H24*12</f>
        <v>41.4</v>
      </c>
      <c r="H24" s="58">
        <v>3.45</v>
      </c>
      <c r="I24" s="11">
        <v>3857.2</v>
      </c>
      <c r="J24" s="11">
        <v>1.07</v>
      </c>
      <c r="K24" s="39">
        <v>3.65</v>
      </c>
    </row>
    <row r="25" spans="1:11" s="38" customFormat="1" ht="15">
      <c r="A25" s="84" t="s">
        <v>82</v>
      </c>
      <c r="B25" s="85" t="s">
        <v>11</v>
      </c>
      <c r="C25" s="58"/>
      <c r="D25" s="57"/>
      <c r="E25" s="58"/>
      <c r="F25" s="59"/>
      <c r="G25" s="58"/>
      <c r="H25" s="58"/>
      <c r="K25" s="51"/>
    </row>
    <row r="26" spans="1:11" s="38" customFormat="1" ht="15">
      <c r="A26" s="86" t="s">
        <v>103</v>
      </c>
      <c r="B26" s="87" t="s">
        <v>104</v>
      </c>
      <c r="C26" s="58"/>
      <c r="D26" s="57"/>
      <c r="E26" s="58"/>
      <c r="F26" s="59"/>
      <c r="G26" s="58"/>
      <c r="H26" s="58"/>
      <c r="K26" s="51"/>
    </row>
    <row r="27" spans="1:11" s="38" customFormat="1" ht="15">
      <c r="A27" s="84" t="s">
        <v>83</v>
      </c>
      <c r="B27" s="85" t="s">
        <v>11</v>
      </c>
      <c r="C27" s="58"/>
      <c r="D27" s="57"/>
      <c r="E27" s="58"/>
      <c r="F27" s="59"/>
      <c r="G27" s="58"/>
      <c r="H27" s="58"/>
      <c r="K27" s="51"/>
    </row>
    <row r="28" spans="1:11" s="38" customFormat="1" ht="15">
      <c r="A28" s="84" t="s">
        <v>84</v>
      </c>
      <c r="B28" s="85" t="s">
        <v>11</v>
      </c>
      <c r="C28" s="58"/>
      <c r="D28" s="57"/>
      <c r="E28" s="58"/>
      <c r="F28" s="59"/>
      <c r="G28" s="58"/>
      <c r="H28" s="58"/>
      <c r="K28" s="51"/>
    </row>
    <row r="29" spans="1:11" s="38" customFormat="1" ht="25.5">
      <c r="A29" s="84" t="s">
        <v>85</v>
      </c>
      <c r="B29" s="85" t="s">
        <v>12</v>
      </c>
      <c r="C29" s="58"/>
      <c r="D29" s="57"/>
      <c r="E29" s="58"/>
      <c r="F29" s="59"/>
      <c r="G29" s="58"/>
      <c r="H29" s="58"/>
      <c r="K29" s="51"/>
    </row>
    <row r="30" spans="1:11" s="38" customFormat="1" ht="15">
      <c r="A30" s="84" t="s">
        <v>86</v>
      </c>
      <c r="B30" s="85" t="s">
        <v>11</v>
      </c>
      <c r="C30" s="58"/>
      <c r="D30" s="57"/>
      <c r="E30" s="58"/>
      <c r="F30" s="59"/>
      <c r="G30" s="58"/>
      <c r="H30" s="58"/>
      <c r="K30" s="51"/>
    </row>
    <row r="31" spans="1:11" s="11" customFormat="1" ht="15">
      <c r="A31" s="88" t="s">
        <v>87</v>
      </c>
      <c r="B31" s="89" t="s">
        <v>11</v>
      </c>
      <c r="C31" s="58"/>
      <c r="D31" s="57"/>
      <c r="E31" s="58"/>
      <c r="F31" s="59"/>
      <c r="G31" s="58"/>
      <c r="H31" s="58"/>
      <c r="K31" s="39"/>
    </row>
    <row r="32" spans="1:11" s="38" customFormat="1" ht="26.25" thickBot="1">
      <c r="A32" s="90" t="s">
        <v>88</v>
      </c>
      <c r="B32" s="91" t="s">
        <v>89</v>
      </c>
      <c r="C32" s="58"/>
      <c r="D32" s="57"/>
      <c r="E32" s="58"/>
      <c r="F32" s="59"/>
      <c r="G32" s="58"/>
      <c r="H32" s="58"/>
      <c r="K32" s="51"/>
    </row>
    <row r="33" spans="1:11" s="19" customFormat="1" ht="21.75" customHeight="1">
      <c r="A33" s="92" t="s">
        <v>13</v>
      </c>
      <c r="B33" s="78" t="s">
        <v>14</v>
      </c>
      <c r="C33" s="58">
        <f>F33*12</f>
        <v>0</v>
      </c>
      <c r="D33" s="57">
        <f>G33*I33</f>
        <v>34714.8</v>
      </c>
      <c r="E33" s="58">
        <f>H33*12</f>
        <v>9</v>
      </c>
      <c r="F33" s="63"/>
      <c r="G33" s="58">
        <f>H33*12</f>
        <v>9</v>
      </c>
      <c r="H33" s="58">
        <v>0.75</v>
      </c>
      <c r="I33" s="11">
        <v>3857.2</v>
      </c>
      <c r="J33" s="11">
        <v>1.07</v>
      </c>
      <c r="K33" s="39">
        <v>0.6</v>
      </c>
    </row>
    <row r="34" spans="1:11" s="11" customFormat="1" ht="20.25" customHeight="1">
      <c r="A34" s="92" t="s">
        <v>15</v>
      </c>
      <c r="B34" s="78" t="s">
        <v>16</v>
      </c>
      <c r="C34" s="58">
        <f>F34*12</f>
        <v>0</v>
      </c>
      <c r="D34" s="57">
        <f>G34*I34</f>
        <v>113401.68</v>
      </c>
      <c r="E34" s="58">
        <f>H34*12</f>
        <v>29.4</v>
      </c>
      <c r="F34" s="63"/>
      <c r="G34" s="58">
        <f>H34*12</f>
        <v>29.4</v>
      </c>
      <c r="H34" s="58">
        <v>2.45</v>
      </c>
      <c r="I34" s="11">
        <v>3857.2</v>
      </c>
      <c r="J34" s="11">
        <v>1.07</v>
      </c>
      <c r="K34" s="39">
        <v>1.94</v>
      </c>
    </row>
    <row r="35" spans="1:11" s="15" customFormat="1" ht="30">
      <c r="A35" s="92" t="s">
        <v>51</v>
      </c>
      <c r="B35" s="78" t="s">
        <v>9</v>
      </c>
      <c r="C35" s="64"/>
      <c r="D35" s="57">
        <v>2042.21</v>
      </c>
      <c r="E35" s="64">
        <f>H35*12</f>
        <v>0.48</v>
      </c>
      <c r="F35" s="63"/>
      <c r="G35" s="58">
        <f aca="true" t="shared" si="0" ref="G35:G40">D35/I35</f>
        <v>0.53</v>
      </c>
      <c r="H35" s="58">
        <f aca="true" t="shared" si="1" ref="H35:H40">G35/12</f>
        <v>0.04</v>
      </c>
      <c r="I35" s="11">
        <v>3857.2</v>
      </c>
      <c r="J35" s="11">
        <v>1.07</v>
      </c>
      <c r="K35" s="39">
        <v>0.03</v>
      </c>
    </row>
    <row r="36" spans="1:11" s="15" customFormat="1" ht="30">
      <c r="A36" s="92" t="s">
        <v>76</v>
      </c>
      <c r="B36" s="78" t="s">
        <v>9</v>
      </c>
      <c r="C36" s="64"/>
      <c r="D36" s="57">
        <v>2042.21</v>
      </c>
      <c r="E36" s="64">
        <f>H36*12</f>
        <v>0.48</v>
      </c>
      <c r="F36" s="63"/>
      <c r="G36" s="58">
        <f t="shared" si="0"/>
        <v>0.53</v>
      </c>
      <c r="H36" s="58">
        <f t="shared" si="1"/>
        <v>0.04</v>
      </c>
      <c r="I36" s="11">
        <v>3857.2</v>
      </c>
      <c r="J36" s="11">
        <v>1.07</v>
      </c>
      <c r="K36" s="39">
        <v>0.03</v>
      </c>
    </row>
    <row r="37" spans="1:11" s="15" customFormat="1" ht="24" customHeight="1">
      <c r="A37" s="92" t="s">
        <v>52</v>
      </c>
      <c r="B37" s="78" t="s">
        <v>9</v>
      </c>
      <c r="C37" s="64"/>
      <c r="D37" s="57">
        <v>12896.1</v>
      </c>
      <c r="E37" s="64"/>
      <c r="F37" s="63"/>
      <c r="G37" s="58">
        <f t="shared" si="0"/>
        <v>3.34</v>
      </c>
      <c r="H37" s="58">
        <f t="shared" si="1"/>
        <v>0.28</v>
      </c>
      <c r="I37" s="11">
        <v>3857.2</v>
      </c>
      <c r="J37" s="11">
        <v>1.07</v>
      </c>
      <c r="K37" s="39">
        <v>0.22</v>
      </c>
    </row>
    <row r="38" spans="1:11" s="15" customFormat="1" ht="30" hidden="1">
      <c r="A38" s="92" t="s">
        <v>53</v>
      </c>
      <c r="B38" s="78" t="s">
        <v>12</v>
      </c>
      <c r="C38" s="64"/>
      <c r="D38" s="57">
        <f>G38*I38</f>
        <v>0</v>
      </c>
      <c r="E38" s="64"/>
      <c r="F38" s="63"/>
      <c r="G38" s="58">
        <f t="shared" si="0"/>
        <v>3.03</v>
      </c>
      <c r="H38" s="58">
        <f t="shared" si="1"/>
        <v>0.25</v>
      </c>
      <c r="I38" s="11">
        <v>3857.2</v>
      </c>
      <c r="J38" s="11">
        <v>1.07</v>
      </c>
      <c r="K38" s="39">
        <v>0</v>
      </c>
    </row>
    <row r="39" spans="1:11" s="15" customFormat="1" ht="30" hidden="1">
      <c r="A39" s="92" t="s">
        <v>54</v>
      </c>
      <c r="B39" s="78" t="s">
        <v>12</v>
      </c>
      <c r="C39" s="64"/>
      <c r="D39" s="57">
        <f>G39*I39</f>
        <v>0</v>
      </c>
      <c r="E39" s="64"/>
      <c r="F39" s="63"/>
      <c r="G39" s="58">
        <f t="shared" si="0"/>
        <v>3.03</v>
      </c>
      <c r="H39" s="58">
        <f t="shared" si="1"/>
        <v>0.25</v>
      </c>
      <c r="I39" s="11">
        <v>3857.2</v>
      </c>
      <c r="J39" s="11">
        <v>1.07</v>
      </c>
      <c r="K39" s="39">
        <v>0.2</v>
      </c>
    </row>
    <row r="40" spans="1:11" s="15" customFormat="1" ht="30">
      <c r="A40" s="92" t="s">
        <v>54</v>
      </c>
      <c r="B40" s="78" t="s">
        <v>12</v>
      </c>
      <c r="C40" s="64"/>
      <c r="D40" s="57">
        <v>12896.11</v>
      </c>
      <c r="E40" s="64"/>
      <c r="F40" s="63"/>
      <c r="G40" s="58">
        <f t="shared" si="0"/>
        <v>3.34</v>
      </c>
      <c r="H40" s="58">
        <f t="shared" si="1"/>
        <v>0.28</v>
      </c>
      <c r="I40" s="11">
        <v>3857.2</v>
      </c>
      <c r="J40" s="11"/>
      <c r="K40" s="39"/>
    </row>
    <row r="41" spans="1:11" s="15" customFormat="1" ht="30">
      <c r="A41" s="92" t="s">
        <v>23</v>
      </c>
      <c r="B41" s="78"/>
      <c r="C41" s="64">
        <f>F41*12</f>
        <v>0</v>
      </c>
      <c r="D41" s="57">
        <f>G41*I41</f>
        <v>9720.14</v>
      </c>
      <c r="E41" s="64">
        <f>H41*12</f>
        <v>2.52</v>
      </c>
      <c r="F41" s="63"/>
      <c r="G41" s="58">
        <f>H41*12</f>
        <v>2.52</v>
      </c>
      <c r="H41" s="58">
        <v>0.21</v>
      </c>
      <c r="I41" s="11">
        <v>3857.2</v>
      </c>
      <c r="J41" s="11">
        <v>1.07</v>
      </c>
      <c r="K41" s="39">
        <v>0.03</v>
      </c>
    </row>
    <row r="42" spans="1:11" s="11" customFormat="1" ht="21" customHeight="1">
      <c r="A42" s="92" t="s">
        <v>25</v>
      </c>
      <c r="B42" s="78" t="s">
        <v>26</v>
      </c>
      <c r="C42" s="64">
        <f>F42*12</f>
        <v>0</v>
      </c>
      <c r="D42" s="57">
        <f>G42*I42</f>
        <v>1851.46</v>
      </c>
      <c r="E42" s="64">
        <f>H42*12</f>
        <v>0.72</v>
      </c>
      <c r="F42" s="63"/>
      <c r="G42" s="58">
        <v>0.48</v>
      </c>
      <c r="H42" s="58">
        <v>0.06</v>
      </c>
      <c r="I42" s="11">
        <v>3857.2</v>
      </c>
      <c r="J42" s="11">
        <v>1.07</v>
      </c>
      <c r="K42" s="39">
        <v>0.03</v>
      </c>
    </row>
    <row r="43" spans="1:11" s="11" customFormat="1" ht="21.75" customHeight="1">
      <c r="A43" s="92" t="s">
        <v>27</v>
      </c>
      <c r="B43" s="93" t="s">
        <v>28</v>
      </c>
      <c r="C43" s="65">
        <f>F43*12</f>
        <v>0</v>
      </c>
      <c r="D43" s="57">
        <f>G43*I43</f>
        <v>1851.46</v>
      </c>
      <c r="E43" s="65">
        <f>H43*12</f>
        <v>0.48</v>
      </c>
      <c r="F43" s="66"/>
      <c r="G43" s="58">
        <f>12*H43</f>
        <v>0.48</v>
      </c>
      <c r="H43" s="58">
        <v>0.04</v>
      </c>
      <c r="I43" s="11">
        <v>3857.2</v>
      </c>
      <c r="J43" s="11">
        <v>1.07</v>
      </c>
      <c r="K43" s="39">
        <v>0.02</v>
      </c>
    </row>
    <row r="44" spans="1:11" s="19" customFormat="1" ht="30">
      <c r="A44" s="92" t="s">
        <v>24</v>
      </c>
      <c r="B44" s="78" t="s">
        <v>96</v>
      </c>
      <c r="C44" s="64">
        <f>F44*12</f>
        <v>0</v>
      </c>
      <c r="D44" s="57">
        <f>G44*I44</f>
        <v>2314.32</v>
      </c>
      <c r="E44" s="64">
        <f>H44*12</f>
        <v>0.6</v>
      </c>
      <c r="F44" s="63"/>
      <c r="G44" s="58">
        <f>12*H44</f>
        <v>0.6</v>
      </c>
      <c r="H44" s="58">
        <v>0.05</v>
      </c>
      <c r="I44" s="11">
        <v>3857.2</v>
      </c>
      <c r="J44" s="11">
        <v>1.07</v>
      </c>
      <c r="K44" s="39">
        <v>0.03</v>
      </c>
    </row>
    <row r="45" spans="1:11" s="19" customFormat="1" ht="15">
      <c r="A45" s="92" t="s">
        <v>37</v>
      </c>
      <c r="B45" s="78"/>
      <c r="C45" s="58"/>
      <c r="D45" s="58">
        <f>D47+D48+D49+D50+D52+D53+D54+D55+D56+D57+D51+D60</f>
        <v>63557.63</v>
      </c>
      <c r="E45" s="58"/>
      <c r="F45" s="63"/>
      <c r="G45" s="58">
        <f>D45/I45</f>
        <v>16.48</v>
      </c>
      <c r="H45" s="58">
        <f>G45/12</f>
        <v>1.37</v>
      </c>
      <c r="I45" s="11">
        <v>3857.2</v>
      </c>
      <c r="J45" s="11">
        <v>1.07</v>
      </c>
      <c r="K45" s="39">
        <v>0.43</v>
      </c>
    </row>
    <row r="46" spans="1:11" s="15" customFormat="1" ht="15" hidden="1">
      <c r="A46" s="94" t="s">
        <v>63</v>
      </c>
      <c r="B46" s="85" t="s">
        <v>17</v>
      </c>
      <c r="C46" s="68"/>
      <c r="D46" s="67">
        <f>G46*I46</f>
        <v>0</v>
      </c>
      <c r="E46" s="68"/>
      <c r="F46" s="69"/>
      <c r="G46" s="68">
        <f>H46*12</f>
        <v>0</v>
      </c>
      <c r="H46" s="68">
        <v>0</v>
      </c>
      <c r="I46" s="11">
        <v>3857.2</v>
      </c>
      <c r="J46" s="11">
        <v>1.07</v>
      </c>
      <c r="K46" s="39">
        <v>0</v>
      </c>
    </row>
    <row r="47" spans="1:11" s="15" customFormat="1" ht="24" customHeight="1">
      <c r="A47" s="94" t="s">
        <v>129</v>
      </c>
      <c r="B47" s="85" t="s">
        <v>17</v>
      </c>
      <c r="C47" s="68"/>
      <c r="D47" s="67">
        <v>622.74</v>
      </c>
      <c r="E47" s="68"/>
      <c r="F47" s="69"/>
      <c r="G47" s="68"/>
      <c r="H47" s="68"/>
      <c r="I47" s="11">
        <v>3857.2</v>
      </c>
      <c r="J47" s="11">
        <v>1.07</v>
      </c>
      <c r="K47" s="39">
        <v>0.01</v>
      </c>
    </row>
    <row r="48" spans="1:11" s="15" customFormat="1" ht="15">
      <c r="A48" s="94" t="s">
        <v>18</v>
      </c>
      <c r="B48" s="85" t="s">
        <v>22</v>
      </c>
      <c r="C48" s="68">
        <f>F48*12</f>
        <v>0</v>
      </c>
      <c r="D48" s="67">
        <v>459.48</v>
      </c>
      <c r="E48" s="68">
        <f>H48*12</f>
        <v>0</v>
      </c>
      <c r="F48" s="69"/>
      <c r="G48" s="68"/>
      <c r="H48" s="68"/>
      <c r="I48" s="11">
        <v>3857.2</v>
      </c>
      <c r="J48" s="11">
        <v>1.07</v>
      </c>
      <c r="K48" s="39">
        <v>0.01</v>
      </c>
    </row>
    <row r="49" spans="1:11" s="15" customFormat="1" ht="15">
      <c r="A49" s="94" t="s">
        <v>117</v>
      </c>
      <c r="B49" s="95" t="s">
        <v>17</v>
      </c>
      <c r="C49" s="68"/>
      <c r="D49" s="67">
        <v>818.74</v>
      </c>
      <c r="E49" s="68"/>
      <c r="F49" s="69"/>
      <c r="G49" s="68"/>
      <c r="H49" s="68"/>
      <c r="I49" s="11">
        <v>3857.2</v>
      </c>
      <c r="J49" s="11"/>
      <c r="K49" s="39"/>
    </row>
    <row r="50" spans="1:11" s="15" customFormat="1" ht="25.5">
      <c r="A50" s="96" t="s">
        <v>122</v>
      </c>
      <c r="B50" s="97" t="s">
        <v>12</v>
      </c>
      <c r="C50" s="71"/>
      <c r="D50" s="71">
        <v>7474.76</v>
      </c>
      <c r="E50" s="68"/>
      <c r="F50" s="69"/>
      <c r="G50" s="68"/>
      <c r="H50" s="68"/>
      <c r="I50" s="11">
        <v>3857.2</v>
      </c>
      <c r="J50" s="11"/>
      <c r="K50" s="39"/>
    </row>
    <row r="51" spans="1:11" s="15" customFormat="1" ht="15">
      <c r="A51" s="96" t="s">
        <v>136</v>
      </c>
      <c r="B51" s="97" t="s">
        <v>17</v>
      </c>
      <c r="C51" s="71"/>
      <c r="D51" s="71">
        <v>841.53</v>
      </c>
      <c r="E51" s="68"/>
      <c r="F51" s="69"/>
      <c r="G51" s="68"/>
      <c r="H51" s="68"/>
      <c r="I51" s="11">
        <v>3857.2</v>
      </c>
      <c r="J51" s="11"/>
      <c r="K51" s="39"/>
    </row>
    <row r="52" spans="1:11" s="15" customFormat="1" ht="15">
      <c r="A52" s="94" t="s">
        <v>61</v>
      </c>
      <c r="B52" s="85" t="s">
        <v>17</v>
      </c>
      <c r="C52" s="68">
        <f>F52*12</f>
        <v>0</v>
      </c>
      <c r="D52" s="67">
        <v>875.61</v>
      </c>
      <c r="E52" s="68">
        <f>H52*12</f>
        <v>0</v>
      </c>
      <c r="F52" s="69"/>
      <c r="G52" s="68"/>
      <c r="H52" s="68"/>
      <c r="I52" s="11">
        <v>3857.2</v>
      </c>
      <c r="J52" s="11">
        <v>1.07</v>
      </c>
      <c r="K52" s="39">
        <v>0.01</v>
      </c>
    </row>
    <row r="53" spans="1:11" s="15" customFormat="1" ht="15">
      <c r="A53" s="94" t="s">
        <v>19</v>
      </c>
      <c r="B53" s="85" t="s">
        <v>17</v>
      </c>
      <c r="C53" s="68">
        <f>F53*12</f>
        <v>0</v>
      </c>
      <c r="D53" s="67">
        <v>3903.72</v>
      </c>
      <c r="E53" s="68">
        <f>H53*12</f>
        <v>0</v>
      </c>
      <c r="F53" s="69"/>
      <c r="G53" s="68"/>
      <c r="H53" s="68"/>
      <c r="I53" s="11">
        <v>3857.2</v>
      </c>
      <c r="J53" s="11">
        <v>1.07</v>
      </c>
      <c r="K53" s="39">
        <v>0.06</v>
      </c>
    </row>
    <row r="54" spans="1:11" s="15" customFormat="1" ht="15">
      <c r="A54" s="94" t="s">
        <v>20</v>
      </c>
      <c r="B54" s="85" t="s">
        <v>17</v>
      </c>
      <c r="C54" s="68">
        <f>F54*12</f>
        <v>0</v>
      </c>
      <c r="D54" s="67">
        <v>918.95</v>
      </c>
      <c r="E54" s="68">
        <f>H54*12</f>
        <v>0</v>
      </c>
      <c r="F54" s="69"/>
      <c r="G54" s="68"/>
      <c r="H54" s="68"/>
      <c r="I54" s="11">
        <v>3857.2</v>
      </c>
      <c r="J54" s="11">
        <v>1.07</v>
      </c>
      <c r="K54" s="39">
        <v>0.01</v>
      </c>
    </row>
    <row r="55" spans="1:11" s="15" customFormat="1" ht="15">
      <c r="A55" s="94" t="s">
        <v>58</v>
      </c>
      <c r="B55" s="85" t="s">
        <v>22</v>
      </c>
      <c r="C55" s="68"/>
      <c r="D55" s="67">
        <v>1751.23</v>
      </c>
      <c r="E55" s="68"/>
      <c r="F55" s="69"/>
      <c r="G55" s="68"/>
      <c r="H55" s="68"/>
      <c r="I55" s="11">
        <v>3857.2</v>
      </c>
      <c r="J55" s="11">
        <v>1.07</v>
      </c>
      <c r="K55" s="39">
        <v>0.03</v>
      </c>
    </row>
    <row r="56" spans="1:11" s="15" customFormat="1" ht="25.5">
      <c r="A56" s="94" t="s">
        <v>21</v>
      </c>
      <c r="B56" s="85" t="s">
        <v>17</v>
      </c>
      <c r="C56" s="68">
        <f>F56*12</f>
        <v>0</v>
      </c>
      <c r="D56" s="67">
        <v>3081.66</v>
      </c>
      <c r="E56" s="68">
        <f>H56*12</f>
        <v>0</v>
      </c>
      <c r="F56" s="69"/>
      <c r="G56" s="68"/>
      <c r="H56" s="68"/>
      <c r="I56" s="11">
        <v>3857.2</v>
      </c>
      <c r="J56" s="11">
        <v>1.07</v>
      </c>
      <c r="K56" s="39">
        <v>0.05</v>
      </c>
    </row>
    <row r="57" spans="1:11" s="15" customFormat="1" ht="25.5">
      <c r="A57" s="94" t="s">
        <v>130</v>
      </c>
      <c r="B57" s="85" t="s">
        <v>17</v>
      </c>
      <c r="C57" s="68"/>
      <c r="D57" s="67">
        <v>3488.61</v>
      </c>
      <c r="E57" s="68"/>
      <c r="F57" s="69"/>
      <c r="G57" s="68"/>
      <c r="H57" s="68"/>
      <c r="I57" s="11">
        <v>3857.2</v>
      </c>
      <c r="J57" s="11">
        <v>1.07</v>
      </c>
      <c r="K57" s="39">
        <v>0.01</v>
      </c>
    </row>
    <row r="58" spans="1:11" s="15" customFormat="1" ht="15" hidden="1">
      <c r="A58" s="94" t="s">
        <v>64</v>
      </c>
      <c r="B58" s="85" t="s">
        <v>17</v>
      </c>
      <c r="C58" s="70"/>
      <c r="D58" s="67">
        <f>G58*I58</f>
        <v>0</v>
      </c>
      <c r="E58" s="70"/>
      <c r="F58" s="69"/>
      <c r="G58" s="68"/>
      <c r="H58" s="68"/>
      <c r="I58" s="11">
        <v>3857.2</v>
      </c>
      <c r="J58" s="11">
        <v>1.07</v>
      </c>
      <c r="K58" s="39">
        <v>0</v>
      </c>
    </row>
    <row r="59" spans="1:11" s="15" customFormat="1" ht="15" hidden="1">
      <c r="A59" s="94"/>
      <c r="B59" s="85"/>
      <c r="C59" s="68"/>
      <c r="D59" s="67"/>
      <c r="E59" s="68"/>
      <c r="F59" s="69"/>
      <c r="G59" s="68"/>
      <c r="H59" s="68"/>
      <c r="I59" s="11">
        <v>3857.2</v>
      </c>
      <c r="J59" s="11"/>
      <c r="K59" s="39"/>
    </row>
    <row r="60" spans="1:11" s="15" customFormat="1" ht="25.5">
      <c r="A60" s="96" t="s">
        <v>135</v>
      </c>
      <c r="B60" s="97" t="s">
        <v>12</v>
      </c>
      <c r="C60" s="71"/>
      <c r="D60" s="71">
        <v>39320.6</v>
      </c>
      <c r="E60" s="70"/>
      <c r="F60" s="69"/>
      <c r="G60" s="70"/>
      <c r="H60" s="70"/>
      <c r="I60" s="11">
        <v>3857.2</v>
      </c>
      <c r="J60" s="11"/>
      <c r="K60" s="39"/>
    </row>
    <row r="61" spans="1:11" s="19" customFormat="1" ht="30">
      <c r="A61" s="92" t="s">
        <v>43</v>
      </c>
      <c r="B61" s="78"/>
      <c r="C61" s="58"/>
      <c r="D61" s="58">
        <f>D62+D63+D64+D65+D69+D70</f>
        <v>26399.59</v>
      </c>
      <c r="E61" s="58"/>
      <c r="F61" s="63"/>
      <c r="G61" s="58">
        <f>D61/I61</f>
        <v>6.84</v>
      </c>
      <c r="H61" s="58">
        <f>G61/12</f>
        <v>0.57</v>
      </c>
      <c r="I61" s="11">
        <v>3857.2</v>
      </c>
      <c r="J61" s="11">
        <v>1.07</v>
      </c>
      <c r="K61" s="39">
        <v>0.65</v>
      </c>
    </row>
    <row r="62" spans="1:11" s="15" customFormat="1" ht="15">
      <c r="A62" s="94" t="s">
        <v>38</v>
      </c>
      <c r="B62" s="85" t="s">
        <v>62</v>
      </c>
      <c r="C62" s="68"/>
      <c r="D62" s="67">
        <v>2626.83</v>
      </c>
      <c r="E62" s="68"/>
      <c r="F62" s="69"/>
      <c r="G62" s="68"/>
      <c r="H62" s="68"/>
      <c r="I62" s="11">
        <v>3857.2</v>
      </c>
      <c r="J62" s="11">
        <v>1.07</v>
      </c>
      <c r="K62" s="39">
        <v>0.04</v>
      </c>
    </row>
    <row r="63" spans="1:11" s="15" customFormat="1" ht="25.5">
      <c r="A63" s="94" t="s">
        <v>39</v>
      </c>
      <c r="B63" s="95" t="s">
        <v>17</v>
      </c>
      <c r="C63" s="68"/>
      <c r="D63" s="67">
        <v>1751.23</v>
      </c>
      <c r="E63" s="68"/>
      <c r="F63" s="69"/>
      <c r="G63" s="68"/>
      <c r="H63" s="68"/>
      <c r="I63" s="11">
        <v>3857.2</v>
      </c>
      <c r="J63" s="11">
        <v>1.07</v>
      </c>
      <c r="K63" s="39">
        <v>0.03</v>
      </c>
    </row>
    <row r="64" spans="1:11" s="15" customFormat="1" ht="18.75" customHeight="1">
      <c r="A64" s="94" t="s">
        <v>68</v>
      </c>
      <c r="B64" s="85" t="s">
        <v>67</v>
      </c>
      <c r="C64" s="68"/>
      <c r="D64" s="67">
        <v>1837.85</v>
      </c>
      <c r="E64" s="68"/>
      <c r="F64" s="69"/>
      <c r="G64" s="68"/>
      <c r="H64" s="68"/>
      <c r="I64" s="11">
        <v>3857.2</v>
      </c>
      <c r="J64" s="11">
        <v>1.07</v>
      </c>
      <c r="K64" s="39">
        <v>0.03</v>
      </c>
    </row>
    <row r="65" spans="1:11" s="15" customFormat="1" ht="25.5">
      <c r="A65" s="94" t="s">
        <v>65</v>
      </c>
      <c r="B65" s="85" t="s">
        <v>66</v>
      </c>
      <c r="C65" s="68"/>
      <c r="D65" s="67">
        <v>1751.2</v>
      </c>
      <c r="E65" s="68"/>
      <c r="F65" s="69"/>
      <c r="G65" s="68"/>
      <c r="H65" s="68"/>
      <c r="I65" s="11">
        <v>3857.2</v>
      </c>
      <c r="J65" s="11">
        <v>1.07</v>
      </c>
      <c r="K65" s="39">
        <v>0.03</v>
      </c>
    </row>
    <row r="66" spans="1:11" s="15" customFormat="1" ht="15" hidden="1">
      <c r="A66" s="94" t="s">
        <v>49</v>
      </c>
      <c r="B66" s="85" t="s">
        <v>67</v>
      </c>
      <c r="C66" s="68"/>
      <c r="D66" s="67">
        <f aca="true" t="shared" si="2" ref="D66:D71">G66*I66</f>
        <v>0</v>
      </c>
      <c r="E66" s="68"/>
      <c r="F66" s="69"/>
      <c r="G66" s="68"/>
      <c r="H66" s="68"/>
      <c r="I66" s="11">
        <v>3857.2</v>
      </c>
      <c r="J66" s="11">
        <v>1.07</v>
      </c>
      <c r="K66" s="39">
        <v>0</v>
      </c>
    </row>
    <row r="67" spans="1:11" s="15" customFormat="1" ht="15" hidden="1">
      <c r="A67" s="94" t="s">
        <v>50</v>
      </c>
      <c r="B67" s="85" t="s">
        <v>17</v>
      </c>
      <c r="C67" s="68"/>
      <c r="D67" s="67">
        <f t="shared" si="2"/>
        <v>0</v>
      </c>
      <c r="E67" s="68"/>
      <c r="F67" s="69"/>
      <c r="G67" s="68"/>
      <c r="H67" s="68"/>
      <c r="I67" s="11">
        <v>3857.2</v>
      </c>
      <c r="J67" s="11">
        <v>1.07</v>
      </c>
      <c r="K67" s="39">
        <v>0</v>
      </c>
    </row>
    <row r="68" spans="1:11" s="15" customFormat="1" ht="25.5" hidden="1">
      <c r="A68" s="94" t="s">
        <v>47</v>
      </c>
      <c r="B68" s="85" t="s">
        <v>17</v>
      </c>
      <c r="C68" s="68"/>
      <c r="D68" s="67">
        <f t="shared" si="2"/>
        <v>0</v>
      </c>
      <c r="E68" s="68"/>
      <c r="F68" s="69"/>
      <c r="G68" s="68"/>
      <c r="H68" s="68"/>
      <c r="I68" s="11">
        <v>3857.2</v>
      </c>
      <c r="J68" s="11">
        <v>1.07</v>
      </c>
      <c r="K68" s="39">
        <v>0</v>
      </c>
    </row>
    <row r="69" spans="1:11" s="15" customFormat="1" ht="25.5">
      <c r="A69" s="94" t="s">
        <v>101</v>
      </c>
      <c r="B69" s="85" t="s">
        <v>12</v>
      </c>
      <c r="C69" s="68"/>
      <c r="D69" s="67">
        <v>12204</v>
      </c>
      <c r="E69" s="68"/>
      <c r="F69" s="69"/>
      <c r="G69" s="68"/>
      <c r="H69" s="68"/>
      <c r="I69" s="11">
        <v>3857.2</v>
      </c>
      <c r="J69" s="11">
        <v>1.07</v>
      </c>
      <c r="K69" s="39">
        <v>0.21</v>
      </c>
    </row>
    <row r="70" spans="1:11" s="15" customFormat="1" ht="15">
      <c r="A70" s="94" t="s">
        <v>59</v>
      </c>
      <c r="B70" s="85" t="s">
        <v>9</v>
      </c>
      <c r="C70" s="70"/>
      <c r="D70" s="67">
        <v>6228.48</v>
      </c>
      <c r="E70" s="70"/>
      <c r="F70" s="69"/>
      <c r="G70" s="68"/>
      <c r="H70" s="68"/>
      <c r="I70" s="11">
        <v>3857.2</v>
      </c>
      <c r="J70" s="11">
        <v>1.07</v>
      </c>
      <c r="K70" s="39">
        <v>0.11</v>
      </c>
    </row>
    <row r="71" spans="1:11" s="15" customFormat="1" ht="15" hidden="1">
      <c r="A71" s="94" t="s">
        <v>73</v>
      </c>
      <c r="B71" s="85" t="s">
        <v>17</v>
      </c>
      <c r="C71" s="68"/>
      <c r="D71" s="67">
        <f t="shared" si="2"/>
        <v>0</v>
      </c>
      <c r="E71" s="68"/>
      <c r="F71" s="69"/>
      <c r="G71" s="68">
        <f>H71*12</f>
        <v>0</v>
      </c>
      <c r="H71" s="68">
        <v>0</v>
      </c>
      <c r="I71" s="11">
        <v>3857.2</v>
      </c>
      <c r="J71" s="11">
        <v>1.07</v>
      </c>
      <c r="K71" s="39">
        <v>0</v>
      </c>
    </row>
    <row r="72" spans="1:11" s="15" customFormat="1" ht="30">
      <c r="A72" s="92" t="s">
        <v>44</v>
      </c>
      <c r="B72" s="85"/>
      <c r="C72" s="68"/>
      <c r="D72" s="58">
        <v>0</v>
      </c>
      <c r="E72" s="68"/>
      <c r="F72" s="69"/>
      <c r="G72" s="58">
        <f>D72/I72</f>
        <v>0</v>
      </c>
      <c r="H72" s="58">
        <f>G72/12</f>
        <v>0</v>
      </c>
      <c r="I72" s="11">
        <v>3857.2</v>
      </c>
      <c r="J72" s="11">
        <v>1.07</v>
      </c>
      <c r="K72" s="39">
        <v>0.06</v>
      </c>
    </row>
    <row r="73" spans="1:11" s="15" customFormat="1" ht="15" hidden="1">
      <c r="A73" s="94" t="s">
        <v>60</v>
      </c>
      <c r="B73" s="85" t="s">
        <v>9</v>
      </c>
      <c r="C73" s="68"/>
      <c r="D73" s="67">
        <f>G73*I73</f>
        <v>0</v>
      </c>
      <c r="E73" s="68"/>
      <c r="F73" s="69"/>
      <c r="G73" s="68">
        <f>H73*12</f>
        <v>0</v>
      </c>
      <c r="H73" s="68">
        <v>0</v>
      </c>
      <c r="I73" s="11">
        <v>3857.2</v>
      </c>
      <c r="J73" s="11">
        <v>1.07</v>
      </c>
      <c r="K73" s="39">
        <v>0</v>
      </c>
    </row>
    <row r="74" spans="1:11" s="15" customFormat="1" ht="15">
      <c r="A74" s="92" t="s">
        <v>45</v>
      </c>
      <c r="B74" s="85"/>
      <c r="C74" s="68"/>
      <c r="D74" s="58">
        <f>D76+D77</f>
        <v>12916</v>
      </c>
      <c r="E74" s="68"/>
      <c r="F74" s="69"/>
      <c r="G74" s="58">
        <f>D74/I74</f>
        <v>3.35</v>
      </c>
      <c r="H74" s="58">
        <f>G74/12</f>
        <v>0.28</v>
      </c>
      <c r="I74" s="11">
        <v>3857.2</v>
      </c>
      <c r="J74" s="11">
        <v>1.07</v>
      </c>
      <c r="K74" s="39">
        <v>0.21</v>
      </c>
    </row>
    <row r="75" spans="1:11" s="15" customFormat="1" ht="15" hidden="1">
      <c r="A75" s="94" t="s">
        <v>40</v>
      </c>
      <c r="B75" s="85" t="s">
        <v>9</v>
      </c>
      <c r="C75" s="68"/>
      <c r="D75" s="67">
        <f aca="true" t="shared" si="3" ref="D75:D82">G75*I75</f>
        <v>0</v>
      </c>
      <c r="E75" s="68"/>
      <c r="F75" s="69"/>
      <c r="G75" s="68">
        <f aca="true" t="shared" si="4" ref="G75:G82">H75*12</f>
        <v>0</v>
      </c>
      <c r="H75" s="68">
        <v>0</v>
      </c>
      <c r="I75" s="11">
        <v>3857.2</v>
      </c>
      <c r="J75" s="11">
        <v>1.07</v>
      </c>
      <c r="K75" s="39">
        <v>0</v>
      </c>
    </row>
    <row r="76" spans="1:11" s="15" customFormat="1" ht="15">
      <c r="A76" s="94" t="s">
        <v>78</v>
      </c>
      <c r="B76" s="85" t="s">
        <v>17</v>
      </c>
      <c r="C76" s="68"/>
      <c r="D76" s="67">
        <v>12000.72</v>
      </c>
      <c r="E76" s="68"/>
      <c r="F76" s="69"/>
      <c r="G76" s="68"/>
      <c r="H76" s="68"/>
      <c r="I76" s="11">
        <v>3857.2</v>
      </c>
      <c r="J76" s="11">
        <v>1.07</v>
      </c>
      <c r="K76" s="39">
        <v>0.2</v>
      </c>
    </row>
    <row r="77" spans="1:11" s="15" customFormat="1" ht="15">
      <c r="A77" s="94" t="s">
        <v>41</v>
      </c>
      <c r="B77" s="85" t="s">
        <v>17</v>
      </c>
      <c r="C77" s="68"/>
      <c r="D77" s="67">
        <v>915.28</v>
      </c>
      <c r="E77" s="68"/>
      <c r="F77" s="69"/>
      <c r="G77" s="68"/>
      <c r="H77" s="68"/>
      <c r="I77" s="11">
        <v>3857.2</v>
      </c>
      <c r="J77" s="11">
        <v>1.07</v>
      </c>
      <c r="K77" s="39">
        <v>0.01</v>
      </c>
    </row>
    <row r="78" spans="1:11" s="15" customFormat="1" ht="27.75" customHeight="1" hidden="1">
      <c r="A78" s="94" t="s">
        <v>48</v>
      </c>
      <c r="B78" s="85" t="s">
        <v>12</v>
      </c>
      <c r="C78" s="68"/>
      <c r="D78" s="67">
        <f t="shared" si="3"/>
        <v>0</v>
      </c>
      <c r="E78" s="68"/>
      <c r="F78" s="69"/>
      <c r="G78" s="68">
        <f t="shared" si="4"/>
        <v>0</v>
      </c>
      <c r="H78" s="68">
        <v>0</v>
      </c>
      <c r="I78" s="11">
        <v>3857.2</v>
      </c>
      <c r="J78" s="11">
        <v>1.07</v>
      </c>
      <c r="K78" s="39">
        <v>0</v>
      </c>
    </row>
    <row r="79" spans="1:11" s="15" customFormat="1" ht="25.5" hidden="1">
      <c r="A79" s="94" t="s">
        <v>74</v>
      </c>
      <c r="B79" s="85" t="s">
        <v>12</v>
      </c>
      <c r="C79" s="68"/>
      <c r="D79" s="67">
        <f t="shared" si="3"/>
        <v>0</v>
      </c>
      <c r="E79" s="68"/>
      <c r="F79" s="69"/>
      <c r="G79" s="68">
        <f t="shared" si="4"/>
        <v>0</v>
      </c>
      <c r="H79" s="68">
        <v>0</v>
      </c>
      <c r="I79" s="11">
        <v>3857.2</v>
      </c>
      <c r="J79" s="11">
        <v>1.07</v>
      </c>
      <c r="K79" s="39">
        <v>0</v>
      </c>
    </row>
    <row r="80" spans="1:11" s="15" customFormat="1" ht="25.5" hidden="1">
      <c r="A80" s="94" t="s">
        <v>69</v>
      </c>
      <c r="B80" s="85" t="s">
        <v>12</v>
      </c>
      <c r="C80" s="68"/>
      <c r="D80" s="67">
        <f t="shared" si="3"/>
        <v>0</v>
      </c>
      <c r="E80" s="68"/>
      <c r="F80" s="69"/>
      <c r="G80" s="68">
        <f t="shared" si="4"/>
        <v>0</v>
      </c>
      <c r="H80" s="68">
        <v>0</v>
      </c>
      <c r="I80" s="11">
        <v>3857.2</v>
      </c>
      <c r="J80" s="11">
        <v>1.07</v>
      </c>
      <c r="K80" s="39">
        <v>0</v>
      </c>
    </row>
    <row r="81" spans="1:11" s="15" customFormat="1" ht="25.5" hidden="1">
      <c r="A81" s="94" t="s">
        <v>75</v>
      </c>
      <c r="B81" s="85" t="s">
        <v>12</v>
      </c>
      <c r="C81" s="68"/>
      <c r="D81" s="67">
        <f t="shared" si="3"/>
        <v>0</v>
      </c>
      <c r="E81" s="68"/>
      <c r="F81" s="69"/>
      <c r="G81" s="68">
        <f t="shared" si="4"/>
        <v>0</v>
      </c>
      <c r="H81" s="68">
        <v>0</v>
      </c>
      <c r="I81" s="11">
        <v>3857.2</v>
      </c>
      <c r="J81" s="11">
        <v>1.07</v>
      </c>
      <c r="K81" s="39">
        <v>0</v>
      </c>
    </row>
    <row r="82" spans="1:11" s="15" customFormat="1" ht="25.5" hidden="1">
      <c r="A82" s="94" t="s">
        <v>72</v>
      </c>
      <c r="B82" s="85" t="s">
        <v>12</v>
      </c>
      <c r="C82" s="68"/>
      <c r="D82" s="67">
        <f t="shared" si="3"/>
        <v>0</v>
      </c>
      <c r="E82" s="68"/>
      <c r="F82" s="69"/>
      <c r="G82" s="68">
        <f t="shared" si="4"/>
        <v>0</v>
      </c>
      <c r="H82" s="68">
        <v>0</v>
      </c>
      <c r="I82" s="11">
        <v>3857.2</v>
      </c>
      <c r="J82" s="11">
        <v>1.07</v>
      </c>
      <c r="K82" s="39">
        <v>0</v>
      </c>
    </row>
    <row r="83" spans="1:11" s="15" customFormat="1" ht="15">
      <c r="A83" s="92" t="s">
        <v>46</v>
      </c>
      <c r="B83" s="85"/>
      <c r="C83" s="68"/>
      <c r="D83" s="58">
        <v>0</v>
      </c>
      <c r="E83" s="68"/>
      <c r="F83" s="69"/>
      <c r="G83" s="58">
        <f>D83/I83</f>
        <v>0</v>
      </c>
      <c r="H83" s="58">
        <f>G83/12</f>
        <v>0</v>
      </c>
      <c r="I83" s="11">
        <v>3857.2</v>
      </c>
      <c r="J83" s="11">
        <v>1.07</v>
      </c>
      <c r="K83" s="39">
        <v>0.13</v>
      </c>
    </row>
    <row r="84" spans="1:11" s="11" customFormat="1" ht="15">
      <c r="A84" s="92" t="s">
        <v>56</v>
      </c>
      <c r="B84" s="78"/>
      <c r="C84" s="58"/>
      <c r="D84" s="58">
        <f>D85</f>
        <v>20251.2</v>
      </c>
      <c r="E84" s="58"/>
      <c r="F84" s="63"/>
      <c r="G84" s="58">
        <f>D84/I84</f>
        <v>5.25</v>
      </c>
      <c r="H84" s="58">
        <f>G84/12</f>
        <v>0.44</v>
      </c>
      <c r="I84" s="11">
        <v>3857.2</v>
      </c>
      <c r="J84" s="11">
        <v>1.07</v>
      </c>
      <c r="K84" s="39">
        <v>0.37</v>
      </c>
    </row>
    <row r="85" spans="1:11" s="15" customFormat="1" ht="15">
      <c r="A85" s="94" t="s">
        <v>70</v>
      </c>
      <c r="B85" s="95" t="s">
        <v>22</v>
      </c>
      <c r="C85" s="68">
        <f>F85*12</f>
        <v>0</v>
      </c>
      <c r="D85" s="67">
        <v>20251.2</v>
      </c>
      <c r="E85" s="68">
        <f>H85*12</f>
        <v>0</v>
      </c>
      <c r="F85" s="69"/>
      <c r="G85" s="68"/>
      <c r="H85" s="68"/>
      <c r="I85" s="11">
        <v>3857.2</v>
      </c>
      <c r="J85" s="11">
        <v>1.07</v>
      </c>
      <c r="K85" s="39">
        <v>0.34</v>
      </c>
    </row>
    <row r="86" spans="1:11" s="11" customFormat="1" ht="15">
      <c r="A86" s="92" t="s">
        <v>55</v>
      </c>
      <c r="B86" s="78"/>
      <c r="C86" s="58"/>
      <c r="D86" s="58">
        <v>0</v>
      </c>
      <c r="E86" s="58" t="e">
        <f>SUM(#REF!)</f>
        <v>#REF!</v>
      </c>
      <c r="F86" s="58" t="e">
        <f>SUM(#REF!)</f>
        <v>#REF!</v>
      </c>
      <c r="G86" s="58">
        <f>D86/I86</f>
        <v>0</v>
      </c>
      <c r="H86" s="58">
        <f>G86/12</f>
        <v>0</v>
      </c>
      <c r="I86" s="11">
        <v>3857.2</v>
      </c>
      <c r="J86" s="11">
        <v>1.07</v>
      </c>
      <c r="K86" s="39">
        <v>0.44</v>
      </c>
    </row>
    <row r="87" spans="1:12" s="15" customFormat="1" ht="18.75" customHeight="1" hidden="1">
      <c r="A87" s="98"/>
      <c r="B87" s="95"/>
      <c r="C87" s="65"/>
      <c r="D87" s="65"/>
      <c r="E87" s="65"/>
      <c r="F87" s="66"/>
      <c r="G87" s="65"/>
      <c r="H87" s="65"/>
      <c r="I87" s="11"/>
      <c r="J87" s="11"/>
      <c r="K87" s="11"/>
      <c r="L87" s="39"/>
    </row>
    <row r="88" spans="1:11" s="11" customFormat="1" ht="37.5">
      <c r="A88" s="98" t="s">
        <v>133</v>
      </c>
      <c r="B88" s="78" t="s">
        <v>12</v>
      </c>
      <c r="C88" s="65">
        <f>F88*12</f>
        <v>0</v>
      </c>
      <c r="D88" s="65">
        <f>G88*I88</f>
        <v>114790.27</v>
      </c>
      <c r="E88" s="65">
        <f>H88*12</f>
        <v>29.76</v>
      </c>
      <c r="F88" s="66"/>
      <c r="G88" s="65">
        <f>H88*12</f>
        <v>29.76</v>
      </c>
      <c r="H88" s="65">
        <f>2.36+0.12</f>
        <v>2.48</v>
      </c>
      <c r="I88" s="11">
        <v>3857.2</v>
      </c>
      <c r="J88" s="11">
        <v>1.07</v>
      </c>
      <c r="K88" s="39">
        <v>0.3</v>
      </c>
    </row>
    <row r="89" spans="1:11" s="11" customFormat="1" ht="18.75" hidden="1">
      <c r="A89" s="98" t="s">
        <v>33</v>
      </c>
      <c r="B89" s="78"/>
      <c r="C89" s="64">
        <f>F89*12</f>
        <v>0</v>
      </c>
      <c r="D89" s="64"/>
      <c r="E89" s="64"/>
      <c r="F89" s="64"/>
      <c r="G89" s="64"/>
      <c r="H89" s="63"/>
      <c r="I89" s="11">
        <v>3857.2</v>
      </c>
      <c r="K89" s="39"/>
    </row>
    <row r="90" spans="1:11" s="37" customFormat="1" ht="15" hidden="1">
      <c r="A90" s="96" t="s">
        <v>79</v>
      </c>
      <c r="B90" s="97"/>
      <c r="C90" s="71"/>
      <c r="D90" s="71"/>
      <c r="E90" s="71"/>
      <c r="F90" s="71"/>
      <c r="G90" s="71"/>
      <c r="H90" s="72"/>
      <c r="I90" s="11">
        <v>3857.2</v>
      </c>
      <c r="K90" s="52"/>
    </row>
    <row r="91" spans="1:11" s="37" customFormat="1" ht="15" hidden="1">
      <c r="A91" s="96" t="s">
        <v>80</v>
      </c>
      <c r="B91" s="97"/>
      <c r="C91" s="71"/>
      <c r="D91" s="71"/>
      <c r="E91" s="71"/>
      <c r="F91" s="71"/>
      <c r="G91" s="71"/>
      <c r="H91" s="72"/>
      <c r="I91" s="11">
        <v>3857.2</v>
      </c>
      <c r="K91" s="52"/>
    </row>
    <row r="92" spans="1:11" s="37" customFormat="1" ht="15" hidden="1">
      <c r="A92" s="96" t="s">
        <v>99</v>
      </c>
      <c r="B92" s="97"/>
      <c r="C92" s="71"/>
      <c r="D92" s="71"/>
      <c r="E92" s="71"/>
      <c r="F92" s="71"/>
      <c r="G92" s="71"/>
      <c r="H92" s="72"/>
      <c r="I92" s="11">
        <v>3857.2</v>
      </c>
      <c r="K92" s="52"/>
    </row>
    <row r="93" spans="1:11" s="37" customFormat="1" ht="15" hidden="1">
      <c r="A93" s="96" t="s">
        <v>81</v>
      </c>
      <c r="B93" s="97"/>
      <c r="C93" s="71"/>
      <c r="D93" s="71"/>
      <c r="E93" s="71"/>
      <c r="F93" s="71"/>
      <c r="G93" s="71"/>
      <c r="H93" s="72"/>
      <c r="I93" s="11">
        <v>3857.2</v>
      </c>
      <c r="K93" s="52"/>
    </row>
    <row r="94" spans="1:11" s="37" customFormat="1" ht="15" hidden="1">
      <c r="A94" s="96" t="s">
        <v>98</v>
      </c>
      <c r="B94" s="97"/>
      <c r="C94" s="71"/>
      <c r="D94" s="71"/>
      <c r="E94" s="71"/>
      <c r="F94" s="71"/>
      <c r="G94" s="71"/>
      <c r="H94" s="72"/>
      <c r="I94" s="11">
        <v>3857.2</v>
      </c>
      <c r="K94" s="52"/>
    </row>
    <row r="95" spans="1:11" s="37" customFormat="1" ht="30.75" thickBot="1">
      <c r="A95" s="99" t="s">
        <v>114</v>
      </c>
      <c r="B95" s="100" t="s">
        <v>132</v>
      </c>
      <c r="C95" s="101"/>
      <c r="D95" s="64">
        <v>14000</v>
      </c>
      <c r="E95" s="64"/>
      <c r="F95" s="64"/>
      <c r="G95" s="64">
        <f>D95/I95</f>
        <v>3.63</v>
      </c>
      <c r="H95" s="64">
        <f>G95/12</f>
        <v>0.3</v>
      </c>
      <c r="I95" s="11">
        <v>3857.2</v>
      </c>
      <c r="K95" s="52"/>
    </row>
    <row r="96" spans="1:11" s="37" customFormat="1" ht="20.25" thickBot="1">
      <c r="A96" s="102" t="s">
        <v>107</v>
      </c>
      <c r="B96" s="75" t="s">
        <v>11</v>
      </c>
      <c r="C96" s="101"/>
      <c r="D96" s="64">
        <f>G96*I96</f>
        <v>80075.47</v>
      </c>
      <c r="E96" s="64"/>
      <c r="F96" s="64"/>
      <c r="G96" s="64">
        <f>12*H96</f>
        <v>20.76</v>
      </c>
      <c r="H96" s="64">
        <v>1.73</v>
      </c>
      <c r="I96" s="11">
        <v>3857.2</v>
      </c>
      <c r="K96" s="52"/>
    </row>
    <row r="97" spans="1:11" s="46" customFormat="1" ht="20.25" thickBot="1">
      <c r="A97" s="103" t="s">
        <v>34</v>
      </c>
      <c r="B97" s="104"/>
      <c r="C97" s="105" t="e">
        <f>F97*12</f>
        <v>#REF!</v>
      </c>
      <c r="D97" s="73">
        <f>D88+D86+D84+D83+D74+D72+D61+D45+D44+D43+D42+D41+D37+D36+D35+D34+D33+D24+D15+D96+D95+D40</f>
        <v>827045.11</v>
      </c>
      <c r="E97" s="73" t="e">
        <f>E88+E86+E84+E83+E74+E72+E61+E45+E44+E43+E42+E41+E37+E36+E35+E34+E33+E24+E15+E96+E95+E40</f>
        <v>#REF!</v>
      </c>
      <c r="F97" s="73" t="e">
        <f>F88+F86+F84+F83+F74+F72+F61+F45+F44+F43+F42+F41+F37+F36+F35+F34+F33+F24+F15+F96+F95+F40</f>
        <v>#REF!</v>
      </c>
      <c r="G97" s="73">
        <f>G88+G86+G84+G83+G74+G72+G61+G45+G44+G43+G42+G41+G37+G36+G35+G34+G33+G24+G15+G96+G95+G40</f>
        <v>214.41</v>
      </c>
      <c r="H97" s="73">
        <f>H88+H86+H84+H83+H74+H72+H61+H45+H44+H43+H42+H41+H37+H36+H35+H34+H33+H24+H15+H96+H95+H40</f>
        <v>17.88</v>
      </c>
      <c r="K97" s="47"/>
    </row>
    <row r="98" spans="1:11" s="22" customFormat="1" ht="20.25" hidden="1" thickBot="1">
      <c r="A98" s="31" t="s">
        <v>29</v>
      </c>
      <c r="B98" s="32" t="s">
        <v>11</v>
      </c>
      <c r="C98" s="32" t="s">
        <v>30</v>
      </c>
      <c r="D98" s="74"/>
      <c r="E98" s="75" t="s">
        <v>30</v>
      </c>
      <c r="F98" s="76"/>
      <c r="G98" s="75" t="s">
        <v>30</v>
      </c>
      <c r="H98" s="76"/>
      <c r="K98" s="53"/>
    </row>
    <row r="99" spans="1:11" s="24" customFormat="1" ht="12.75">
      <c r="A99" s="23"/>
      <c r="D99" s="77"/>
      <c r="E99" s="77"/>
      <c r="F99" s="77"/>
      <c r="G99" s="77"/>
      <c r="H99" s="77"/>
      <c r="K99" s="54"/>
    </row>
    <row r="100" spans="1:10" s="11" customFormat="1" ht="29.25" customHeight="1" hidden="1">
      <c r="A100" s="33"/>
      <c r="B100" s="18"/>
      <c r="C100" s="20"/>
      <c r="D100" s="64"/>
      <c r="E100" s="78"/>
      <c r="F100" s="78"/>
      <c r="G100" s="78"/>
      <c r="H100" s="78"/>
      <c r="J100" s="39"/>
    </row>
    <row r="101" spans="1:11" s="24" customFormat="1" ht="12.75">
      <c r="A101" s="23"/>
      <c r="D101" s="77"/>
      <c r="E101" s="77"/>
      <c r="F101" s="77"/>
      <c r="G101" s="77"/>
      <c r="H101" s="77"/>
      <c r="K101" s="54"/>
    </row>
    <row r="102" spans="1:11" s="24" customFormat="1" ht="12.75">
      <c r="A102" s="23"/>
      <c r="D102" s="77"/>
      <c r="E102" s="77"/>
      <c r="F102" s="77"/>
      <c r="G102" s="77"/>
      <c r="H102" s="77"/>
      <c r="K102" s="54"/>
    </row>
    <row r="103" spans="1:11" s="24" customFormat="1" ht="13.5" thickBot="1">
      <c r="A103" s="23"/>
      <c r="D103" s="77"/>
      <c r="E103" s="77"/>
      <c r="F103" s="77"/>
      <c r="G103" s="77"/>
      <c r="H103" s="77"/>
      <c r="K103" s="54"/>
    </row>
    <row r="104" spans="1:11" s="46" customFormat="1" ht="21.75" customHeight="1">
      <c r="A104" s="43" t="s">
        <v>33</v>
      </c>
      <c r="B104" s="44"/>
      <c r="C104" s="45" t="e">
        <f>F104*12</f>
        <v>#REF!</v>
      </c>
      <c r="D104" s="79">
        <v>0</v>
      </c>
      <c r="E104" s="79" t="e">
        <f>#REF!+#REF!+#REF!+#REF!+#REF!+#REF!+#REF!</f>
        <v>#REF!</v>
      </c>
      <c r="F104" s="79" t="e">
        <f>#REF!+#REF!+#REF!+#REF!+#REF!+#REF!+#REF!</f>
        <v>#REF!</v>
      </c>
      <c r="G104" s="79">
        <v>0</v>
      </c>
      <c r="H104" s="79">
        <v>0</v>
      </c>
      <c r="I104" s="11">
        <v>3857.2</v>
      </c>
      <c r="K104" s="47"/>
    </row>
    <row r="105" spans="1:11" s="24" customFormat="1" ht="21" customHeight="1">
      <c r="A105" s="115"/>
      <c r="B105" s="116"/>
      <c r="C105" s="116"/>
      <c r="D105" s="116"/>
      <c r="E105" s="116"/>
      <c r="F105" s="117"/>
      <c r="G105" s="118"/>
      <c r="H105" s="119"/>
      <c r="K105" s="54"/>
    </row>
    <row r="106" spans="1:11" s="21" customFormat="1" ht="19.5" thickBot="1">
      <c r="A106" s="26"/>
      <c r="B106" s="27"/>
      <c r="C106" s="28"/>
      <c r="D106" s="28"/>
      <c r="E106" s="28"/>
      <c r="F106" s="29"/>
      <c r="G106" s="28"/>
      <c r="H106" s="29"/>
      <c r="K106" s="55"/>
    </row>
    <row r="107" spans="1:11" s="21" customFormat="1" ht="20.25" thickBot="1">
      <c r="A107" s="42" t="s">
        <v>100</v>
      </c>
      <c r="B107" s="40"/>
      <c r="C107" s="41"/>
      <c r="D107" s="41">
        <f>D97+D100+D104</f>
        <v>827045.11</v>
      </c>
      <c r="E107" s="41" t="e">
        <f>E97+E100+E104</f>
        <v>#REF!</v>
      </c>
      <c r="F107" s="41" t="e">
        <f>F97+F100+F104</f>
        <v>#REF!</v>
      </c>
      <c r="G107" s="41">
        <f>G97+G100+G104</f>
        <v>214.41</v>
      </c>
      <c r="H107" s="41">
        <f>H97+H100+H104</f>
        <v>17.88</v>
      </c>
      <c r="K107" s="55"/>
    </row>
    <row r="108" spans="1:11" s="21" customFormat="1" ht="18.75">
      <c r="A108" s="26"/>
      <c r="B108" s="27"/>
      <c r="C108" s="28"/>
      <c r="D108" s="28"/>
      <c r="E108" s="28"/>
      <c r="F108" s="29"/>
      <c r="G108" s="28"/>
      <c r="H108" s="29"/>
      <c r="K108" s="55"/>
    </row>
    <row r="109" s="24" customFormat="1" ht="12.75">
      <c r="K109" s="54"/>
    </row>
    <row r="110" spans="1:11" s="24" customFormat="1" ht="14.25">
      <c r="A110" s="130" t="s">
        <v>31</v>
      </c>
      <c r="B110" s="130"/>
      <c r="C110" s="130"/>
      <c r="D110" s="130"/>
      <c r="E110" s="130"/>
      <c r="F110" s="130"/>
      <c r="H110" s="25"/>
      <c r="K110" s="54"/>
    </row>
    <row r="111" spans="6:11" s="24" customFormat="1" ht="12.75">
      <c r="F111" s="25"/>
      <c r="H111" s="25"/>
      <c r="K111" s="54"/>
    </row>
    <row r="112" spans="1:11" s="24" customFormat="1" ht="12.75">
      <c r="A112" s="23" t="s">
        <v>32</v>
      </c>
      <c r="F112" s="25"/>
      <c r="H112" s="25"/>
      <c r="K112" s="54"/>
    </row>
    <row r="113" spans="6:11" s="24" customFormat="1" ht="12.75">
      <c r="F113" s="25"/>
      <c r="H113" s="25"/>
      <c r="K113" s="54"/>
    </row>
    <row r="114" spans="6:11" s="24" customFormat="1" ht="12.75">
      <c r="F114" s="25"/>
      <c r="H114" s="25"/>
      <c r="K114" s="54"/>
    </row>
    <row r="115" spans="6:11" s="24" customFormat="1" ht="12.75">
      <c r="F115" s="25"/>
      <c r="H115" s="25"/>
      <c r="K115" s="54"/>
    </row>
    <row r="116" spans="6:11" s="24" customFormat="1" ht="12.75">
      <c r="F116" s="25"/>
      <c r="H116" s="25"/>
      <c r="K116" s="54"/>
    </row>
    <row r="117" spans="6:11" s="24" customFormat="1" ht="12.75">
      <c r="F117" s="25"/>
      <c r="H117" s="25"/>
      <c r="K117" s="54"/>
    </row>
    <row r="118" spans="6:11" s="24" customFormat="1" ht="12.75">
      <c r="F118" s="25"/>
      <c r="H118" s="25"/>
      <c r="K118" s="54"/>
    </row>
    <row r="119" spans="6:11" s="24" customFormat="1" ht="12.75">
      <c r="F119" s="25"/>
      <c r="H119" s="25"/>
      <c r="K119" s="54"/>
    </row>
    <row r="120" spans="6:11" s="24" customFormat="1" ht="12.75">
      <c r="F120" s="25"/>
      <c r="H120" s="25"/>
      <c r="K120" s="54"/>
    </row>
    <row r="121" spans="6:11" s="24" customFormat="1" ht="12.75">
      <c r="F121" s="25"/>
      <c r="H121" s="25"/>
      <c r="K121" s="54"/>
    </row>
    <row r="122" spans="6:11" s="24" customFormat="1" ht="12.75">
      <c r="F122" s="25"/>
      <c r="H122" s="25"/>
      <c r="K122" s="54"/>
    </row>
    <row r="123" spans="6:11" s="24" customFormat="1" ht="12.75">
      <c r="F123" s="25"/>
      <c r="H123" s="25"/>
      <c r="K123" s="54"/>
    </row>
    <row r="124" spans="6:11" s="24" customFormat="1" ht="12.75">
      <c r="F124" s="25"/>
      <c r="H124" s="25"/>
      <c r="K124" s="54"/>
    </row>
    <row r="125" spans="6:11" s="24" customFormat="1" ht="12.75">
      <c r="F125" s="25"/>
      <c r="H125" s="25"/>
      <c r="K125" s="54"/>
    </row>
    <row r="126" spans="6:11" s="24" customFormat="1" ht="12.75">
      <c r="F126" s="25"/>
      <c r="H126" s="25"/>
      <c r="K126" s="54"/>
    </row>
    <row r="127" spans="6:11" s="24" customFormat="1" ht="12.75">
      <c r="F127" s="25"/>
      <c r="H127" s="25"/>
      <c r="K127" s="54"/>
    </row>
    <row r="128" spans="6:11" s="24" customFormat="1" ht="12.75">
      <c r="F128" s="25"/>
      <c r="H128" s="25"/>
      <c r="K128" s="54"/>
    </row>
    <row r="129" spans="6:11" s="24" customFormat="1" ht="12.75">
      <c r="F129" s="25"/>
      <c r="H129" s="25"/>
      <c r="K129" s="54"/>
    </row>
  </sheetData>
  <sheetProtection/>
  <mergeCells count="12">
    <mergeCell ref="A1:H1"/>
    <mergeCell ref="B2:H2"/>
    <mergeCell ref="B3:H3"/>
    <mergeCell ref="B4:H4"/>
    <mergeCell ref="A5:H5"/>
    <mergeCell ref="A6:H6"/>
    <mergeCell ref="A8:H8"/>
    <mergeCell ref="A9:H9"/>
    <mergeCell ref="A10:H10"/>
    <mergeCell ref="A11:H11"/>
    <mergeCell ref="A14:H14"/>
    <mergeCell ref="A110:F110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2015-05-25T09:40:56Z</cp:lastPrinted>
  <dcterms:created xsi:type="dcterms:W3CDTF">2010-04-02T14:46:04Z</dcterms:created>
  <dcterms:modified xsi:type="dcterms:W3CDTF">2015-05-25T09:41:04Z</dcterms:modified>
  <cp:category/>
  <cp:version/>
  <cp:contentType/>
  <cp:contentStatus/>
</cp:coreProperties>
</file>