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роект 290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голосованию'!$A$1:$F$145</definedName>
    <definedName name="_xlnm.Print_Area" localSheetId="1">'по заявлению'!$A$1:$F$147</definedName>
    <definedName name="_xlnm.Print_Area" localSheetId="0">'проект 290'!$A$1:$F$157</definedName>
  </definedNames>
  <calcPr fullCalcOnLoad="1" fullPrecision="0"/>
</workbook>
</file>

<file path=xl/sharedStrings.xml><?xml version="1.0" encoding="utf-8"?>
<sst xmlns="http://schemas.openxmlformats.org/spreadsheetml/2006/main" count="742" uniqueCount="186">
  <si>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</si>
  <si>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</si>
  <si>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</si>
  <si>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</si>
  <si>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</si>
  <si>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</si>
  <si>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</si>
  <si>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</si>
  <si>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</si>
  <si>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</si>
  <si>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</si>
  <si>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</si>
  <si>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</si>
  <si>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</si>
  <si>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</si>
  <si>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</si>
  <si>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</si>
  <si>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</si>
  <si>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</si>
  <si>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</si>
  <si>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</si>
  <si>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</si>
  <si>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</si>
  <si>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</si>
  <si>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</si>
  <si>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</si>
  <si>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</si>
  <si>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</si>
  <si>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</si>
  <si>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</si>
  <si>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</si>
  <si>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</si>
  <si>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</si>
  <si>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</si>
  <si>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</si>
  <si>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</si>
  <si>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</si>
  <si>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</si>
  <si>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</si>
  <si>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</si>
  <si>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</si>
  <si>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</si>
  <si>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</si>
  <si>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</si>
  <si>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</si>
  <si>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</si>
  <si>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</si>
  <si>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</si>
  <si>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</si>
  <si>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</si>
  <si>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</si>
  <si>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</si>
  <si>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</si>
  <si>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</si>
  <si>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от снега и льда водостоков</t>
  </si>
  <si>
    <t>восстановление общедомового уличного освещения</t>
  </si>
  <si>
    <t>(многоквартирный дом с газовыми плитами )</t>
  </si>
  <si>
    <t>ремонт кровли</t>
  </si>
  <si>
    <t>смена запорной арматуры (отопление)</t>
  </si>
  <si>
    <t>ремонт системы водоотведения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</si>
  <si>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</si>
  <si>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</si>
  <si>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</si>
  <si>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</si>
  <si>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</si>
  <si>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</si>
  <si>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Расчет размера платы за содержание и ремонт общего имущества в многоквартирном доме</t>
  </si>
  <si>
    <t>ремонт секций водоподогревателя</t>
  </si>
  <si>
    <t>смена регулятора температуры на ВВП</t>
  </si>
  <si>
    <t>ВСЕГО:</t>
  </si>
  <si>
    <t>замена насоса гвс / резерв /</t>
  </si>
  <si>
    <t>1 раз в 3 года</t>
  </si>
  <si>
    <t>очистка от снега и наледи подъездных козырьков</t>
  </si>
  <si>
    <t>Сбор, вывоз и утилизация ТБО, руб/м2</t>
  </si>
  <si>
    <t>ремонт освещения в подвале</t>
  </si>
  <si>
    <t>учет работ по капремонту</t>
  </si>
  <si>
    <t>Погашение задолженности прошлых периодов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</si>
  <si>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</si>
  <si>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</si>
  <si>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</si>
  <si>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установка решеток на подвальные продухи 4 шт.</t>
  </si>
  <si>
    <t>отключение системы отопления и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</si>
  <si>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</si>
  <si>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очистка водоприемных воронок</t>
  </si>
  <si>
    <t>2016 -2017 гг.</t>
  </si>
  <si>
    <t>(стоимость услуг  увеличена на 10 % в соответствии с уровнем инфляции 2015 г.)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</si>
  <si>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</si>
  <si>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</si>
  <si>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</si>
  <si>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</si>
  <si>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</si>
  <si>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</si>
  <si>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</si>
  <si>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</si>
  <si>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</si>
  <si>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</si>
  <si>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</si>
  <si>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</si>
  <si>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</si>
  <si>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</si>
  <si>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</si>
  <si>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</si>
  <si>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</si>
  <si>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</si>
  <si>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</si>
  <si>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</si>
  <si>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</si>
  <si>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</si>
  <si>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</si>
  <si>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</si>
  <si>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</si>
  <si>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</si>
  <si>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</si>
  <si>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</si>
  <si>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</si>
  <si>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</si>
  <si>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</si>
  <si>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</si>
  <si>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</si>
  <si>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</si>
  <si>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</si>
  <si>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</si>
  <si>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</si>
  <si>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</si>
  <si>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</si>
  <si>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</si>
  <si>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</si>
  <si>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</si>
  <si>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</si>
  <si>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</si>
  <si>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</si>
  <si>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</si>
  <si>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</si>
  <si>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</si>
  <si>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</si>
  <si>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</si>
  <si>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</si>
  <si>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</si>
  <si>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</si>
  <si>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 xml:space="preserve">Проект </t>
  </si>
  <si>
    <t>3855,8 м2</t>
  </si>
  <si>
    <t>ремонт панельных швов 50 п.м.</t>
  </si>
  <si>
    <t>устройство мягкой кровли 100 м2</t>
  </si>
  <si>
    <t>демонтаж - монтаж подвальных входов - 1 шт. (для смены канализационного выпуска)</t>
  </si>
  <si>
    <t>косметический ремонт  подъездов - 8 шт.</t>
  </si>
  <si>
    <t>замена почтовых ящиков - 90 шт.</t>
  </si>
  <si>
    <t>ремонт балконных плит - 10 м2</t>
  </si>
  <si>
    <t>установка водосточных желобов  желобов - 25 п.м.</t>
  </si>
  <si>
    <t>устройство отмостки - 110 м2</t>
  </si>
  <si>
    <t>смена вентилей на СТС в тех.подвале диам.25 мм - 1 шт.; диам.20 мм - 6 шт.; диам.15 мм - 5 шт.; диам.15 мм (спускники)- 12 шт.</t>
  </si>
  <si>
    <t>установка фильтра на ввод ГВС на ВВП диам.50 мм - 1 шт.</t>
  </si>
  <si>
    <t>установка обратного клапана на ввод ГВС на ВВП диам.50 мм - 1 шт.</t>
  </si>
  <si>
    <t>изоляция трубопроводов системы отопления ВВП в ТУ составом "Корунд" диам.57 мм - 3 мп; диам. 89 мм - 4 м.п.; диам.168 мм - 10 м.п.</t>
  </si>
  <si>
    <t>установка фильтра на обратный трубопровод СТС на элеваторе диам.80 мм - 1 шт.</t>
  </si>
  <si>
    <t>перенос ТСП на границу балансовой принадлежности</t>
  </si>
  <si>
    <t>по адресу: ул.Парковая, д.17/8 (S жилые + нежилые = 3855,8 м2; S придом.тер .= 4867,1м2)</t>
  </si>
  <si>
    <t>4867,1 м2</t>
  </si>
  <si>
    <t>1 шт</t>
  </si>
  <si>
    <t>Поверка общедомовых приборов учета горячего  водоснабжения</t>
  </si>
  <si>
    <t>1 шт.</t>
  </si>
  <si>
    <t>задолженнось на 01.05.2016 г.</t>
  </si>
  <si>
    <t>смена задвижек на СТС</t>
  </si>
  <si>
    <t xml:space="preserve">1 раз </t>
  </si>
  <si>
    <t>восстановление водостоков (мелкий ремонт после оистки от снега и льда)</t>
  </si>
  <si>
    <t>погодное регулирование системы отопления(ориентировочная стоимость)</t>
  </si>
  <si>
    <t xml:space="preserve">установка электронного регулятора температуры </t>
  </si>
  <si>
    <t>4 пробы</t>
  </si>
  <si>
    <t>врезка шаровых кранов Р1, Р2 Ду 15 мм - 2 шт.</t>
  </si>
  <si>
    <t>Приложение № 3</t>
  </si>
  <si>
    <t xml:space="preserve">от _____________ 2016 г </t>
  </si>
  <si>
    <t>452 м2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</si>
  <si>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</si>
  <si>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462 м</t>
  </si>
  <si>
    <t>988,5 м2</t>
  </si>
  <si>
    <t>1881 м</t>
  </si>
  <si>
    <t>1315 м</t>
  </si>
  <si>
    <t>595 м</t>
  </si>
  <si>
    <t>670 м</t>
  </si>
  <si>
    <t>536 м</t>
  </si>
  <si>
    <t>180 каналов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</si>
  <si>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</si>
  <si>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ВСЕГО без содержания лестничных клеток</t>
  </si>
  <si>
    <t>ВСЕГО с содержанием лестничных клеток</t>
  </si>
  <si>
    <t>устройство отмостки - 50 м2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</si>
  <si>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прочистка канализационных выпусков до стены здания, устранение неплотностей в вентиляционных каналах и шахтах, устранение засоров в каналах, пылеудаление и дезинфекция, очистка от снега и наледи подъездных козырьков, очистка водоприемных воронок, восстановление водостоков (мелкий ремонт после очистки от снега и льда), очистка от снега и льда водостоков)</t>
    </r>
  </si>
  <si>
    <t>по заявлению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</si>
</sst>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2" fontId="23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2" fontId="23" fillId="0" borderId="2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20" fillId="25" borderId="0" xfId="0" applyFont="1" applyFill="1" applyAlignment="1">
      <alignment horizontal="center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2" fontId="24" fillId="26" borderId="23" xfId="0" applyNumberFormat="1" applyFont="1" applyFill="1" applyBorder="1" applyAlignment="1">
      <alignment horizontal="center" vertical="center" wrapText="1"/>
    </xf>
    <xf numFmtId="2" fontId="24" fillId="26" borderId="24" xfId="0" applyNumberFormat="1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0" fillId="26" borderId="26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24" xfId="0" applyNumberFormat="1" applyFont="1" applyFill="1" applyBorder="1" applyAlignment="1">
      <alignment horizontal="center" vertical="center" wrapText="1"/>
    </xf>
    <xf numFmtId="2" fontId="24" fillId="26" borderId="15" xfId="0" applyNumberFormat="1" applyFont="1" applyFill="1" applyBorder="1" applyAlignment="1">
      <alignment horizontal="center" vertical="center" wrapText="1"/>
    </xf>
    <xf numFmtId="2" fontId="24" fillId="26" borderId="25" xfId="0" applyNumberFormat="1" applyFont="1" applyFill="1" applyBorder="1" applyAlignment="1">
      <alignment horizontal="center" vertical="center" wrapText="1"/>
    </xf>
    <xf numFmtId="2" fontId="23" fillId="26" borderId="27" xfId="0" applyNumberFormat="1" applyFont="1" applyFill="1" applyBorder="1" applyAlignment="1">
      <alignment horizontal="center"/>
    </xf>
    <xf numFmtId="0" fontId="18" fillId="26" borderId="28" xfId="0" applyFont="1" applyFill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18" fillId="26" borderId="15" xfId="0" applyFont="1" applyFill="1" applyBorder="1" applyAlignment="1">
      <alignment horizontal="center" vertical="center" wrapText="1"/>
    </xf>
    <xf numFmtId="2" fontId="23" fillId="26" borderId="22" xfId="0" applyNumberFormat="1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center" vertical="center" wrapText="1"/>
    </xf>
    <xf numFmtId="0" fontId="24" fillId="26" borderId="29" xfId="0" applyFont="1" applyFill="1" applyBorder="1" applyAlignment="1">
      <alignment horizontal="left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left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left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left" vertical="center" wrapText="1"/>
    </xf>
    <xf numFmtId="0" fontId="19" fillId="26" borderId="30" xfId="0" applyFont="1" applyFill="1" applyBorder="1" applyAlignment="1">
      <alignment horizontal="left" vertical="center" wrapText="1"/>
    </xf>
    <xf numFmtId="0" fontId="18" fillId="26" borderId="31" xfId="0" applyFont="1" applyFill="1" applyBorder="1" applyAlignment="1">
      <alignment horizontal="center" vertical="center" wrapText="1"/>
    </xf>
    <xf numFmtId="0" fontId="23" fillId="26" borderId="32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 horizontal="center" vertical="center" wrapText="1"/>
    </xf>
    <xf numFmtId="2" fontId="24" fillId="26" borderId="0" xfId="0" applyNumberFormat="1" applyFont="1" applyFill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2" fontId="23" fillId="26" borderId="15" xfId="0" applyNumberFormat="1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left" vertical="center" wrapText="1"/>
    </xf>
    <xf numFmtId="4" fontId="24" fillId="26" borderId="29" xfId="0" applyNumberFormat="1" applyFont="1" applyFill="1" applyBorder="1" applyAlignment="1">
      <alignment horizontal="left" vertical="center" wrapText="1"/>
    </xf>
    <xf numFmtId="4" fontId="24" fillId="26" borderId="2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2" fontId="18" fillId="26" borderId="26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="75" zoomScaleNormal="75" zoomScalePageLayoutView="0" workbookViewId="0" topLeftCell="A26">
      <selection activeCell="A41" sqref="A41:F4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9.625" style="1" customWidth="1"/>
    <col min="5" max="5" width="13.875" style="1" customWidth="1"/>
    <col min="6" max="6" width="20.875" style="26" customWidth="1"/>
    <col min="7" max="7" width="10.625" style="1" customWidth="1"/>
    <col min="8" max="8" width="15.375" style="1" hidden="1" customWidth="1"/>
    <col min="9" max="9" width="15.375" style="44" hidden="1" customWidth="1"/>
    <col min="10" max="12" width="15.375" style="1" customWidth="1"/>
    <col min="13" max="16384" width="9.125" style="1" customWidth="1"/>
  </cols>
  <sheetData>
    <row r="1" spans="1:6" ht="16.5" customHeight="1">
      <c r="A1" s="105" t="s">
        <v>168</v>
      </c>
      <c r="B1" s="106"/>
      <c r="C1" s="106"/>
      <c r="D1" s="106"/>
      <c r="E1" s="106"/>
      <c r="F1" s="106"/>
    </row>
    <row r="2" spans="2:6" ht="12.75" customHeight="1">
      <c r="B2" s="107"/>
      <c r="C2" s="107"/>
      <c r="D2" s="107"/>
      <c r="E2" s="106"/>
      <c r="F2" s="106"/>
    </row>
    <row r="3" spans="1:6" ht="19.5" customHeight="1">
      <c r="A3" s="52" t="s">
        <v>84</v>
      </c>
      <c r="B3" s="107" t="s">
        <v>0</v>
      </c>
      <c r="C3" s="107"/>
      <c r="D3" s="107"/>
      <c r="E3" s="106"/>
      <c r="F3" s="106"/>
    </row>
    <row r="4" spans="2:6" ht="14.25" customHeight="1">
      <c r="B4" s="107" t="s">
        <v>169</v>
      </c>
      <c r="C4" s="107"/>
      <c r="D4" s="107"/>
      <c r="E4" s="106"/>
      <c r="F4" s="106"/>
    </row>
    <row r="5" spans="1:9" ht="39.75" customHeight="1">
      <c r="A5" s="108" t="s">
        <v>139</v>
      </c>
      <c r="B5" s="109"/>
      <c r="C5" s="109"/>
      <c r="D5" s="109"/>
      <c r="E5" s="109"/>
      <c r="F5" s="109"/>
      <c r="I5" s="1"/>
    </row>
    <row r="6" spans="1:9" ht="24.75" customHeight="1">
      <c r="A6" s="110" t="s">
        <v>85</v>
      </c>
      <c r="B6" s="110"/>
      <c r="C6" s="110"/>
      <c r="D6" s="110"/>
      <c r="E6" s="110"/>
      <c r="F6" s="110"/>
      <c r="I6" s="1"/>
    </row>
    <row r="7" spans="2:7" ht="35.25" customHeight="1" hidden="1">
      <c r="B7" s="2"/>
      <c r="C7" s="2"/>
      <c r="D7" s="2"/>
      <c r="E7" s="2"/>
      <c r="F7" s="2"/>
      <c r="G7" s="2"/>
    </row>
    <row r="8" spans="1:9" s="3" customFormat="1" ht="22.5" customHeight="1">
      <c r="A8" s="111" t="s">
        <v>1</v>
      </c>
      <c r="B8" s="111"/>
      <c r="C8" s="111"/>
      <c r="D8" s="111"/>
      <c r="E8" s="112"/>
      <c r="F8" s="112"/>
      <c r="I8" s="45"/>
    </row>
    <row r="9" spans="1:6" s="4" customFormat="1" ht="18.75" customHeight="1">
      <c r="A9" s="111" t="s">
        <v>155</v>
      </c>
      <c r="B9" s="111"/>
      <c r="C9" s="111"/>
      <c r="D9" s="111"/>
      <c r="E9" s="112"/>
      <c r="F9" s="112"/>
    </row>
    <row r="10" spans="1:6" s="5" customFormat="1" ht="17.25" customHeight="1">
      <c r="A10" s="113" t="s">
        <v>56</v>
      </c>
      <c r="B10" s="113"/>
      <c r="C10" s="113"/>
      <c r="D10" s="113"/>
      <c r="E10" s="114"/>
      <c r="F10" s="114"/>
    </row>
    <row r="11" spans="1:6" s="4" customFormat="1" ht="30" customHeight="1" thickBot="1">
      <c r="A11" s="115" t="s">
        <v>66</v>
      </c>
      <c r="B11" s="115"/>
      <c r="C11" s="115"/>
      <c r="D11" s="115"/>
      <c r="E11" s="116"/>
      <c r="F11" s="116"/>
    </row>
    <row r="12" spans="1:9" s="10" customFormat="1" ht="139.5" customHeight="1" thickBot="1">
      <c r="A12" s="6" t="s">
        <v>2</v>
      </c>
      <c r="B12" s="7" t="s">
        <v>3</v>
      </c>
      <c r="C12" s="8" t="s">
        <v>93</v>
      </c>
      <c r="D12" s="8" t="s">
        <v>33</v>
      </c>
      <c r="E12" s="8" t="s">
        <v>4</v>
      </c>
      <c r="F12" s="9" t="s">
        <v>5</v>
      </c>
      <c r="I12" s="35"/>
    </row>
    <row r="13" spans="1:9" s="13" customFormat="1" ht="12.75">
      <c r="A13" s="11">
        <v>1</v>
      </c>
      <c r="B13" s="12">
        <v>2</v>
      </c>
      <c r="C13" s="30"/>
      <c r="D13" s="30"/>
      <c r="E13" s="31">
        <v>3</v>
      </c>
      <c r="F13" s="32">
        <v>4</v>
      </c>
      <c r="I13" s="46"/>
    </row>
    <row r="14" spans="1:9" s="13" customFormat="1" ht="49.5" customHeight="1">
      <c r="A14" s="117" t="s">
        <v>6</v>
      </c>
      <c r="B14" s="118"/>
      <c r="C14" s="118"/>
      <c r="D14" s="118"/>
      <c r="E14" s="119"/>
      <c r="F14" s="120"/>
      <c r="I14" s="46"/>
    </row>
    <row r="15" spans="1:9" s="10" customFormat="1" ht="21.75" customHeight="1">
      <c r="A15" s="72" t="s">
        <v>77</v>
      </c>
      <c r="B15" s="70" t="s">
        <v>7</v>
      </c>
      <c r="C15" s="92" t="s">
        <v>140</v>
      </c>
      <c r="D15" s="53">
        <f>E15*G15</f>
        <v>155465.86</v>
      </c>
      <c r="E15" s="54">
        <f>F15*12</f>
        <v>40.32</v>
      </c>
      <c r="F15" s="54">
        <f>F25+F27</f>
        <v>3.36</v>
      </c>
      <c r="G15" s="10">
        <v>3855.8</v>
      </c>
      <c r="H15" s="10">
        <v>1.07</v>
      </c>
      <c r="I15" s="35">
        <v>2.24</v>
      </c>
    </row>
    <row r="16" spans="1:9" s="10" customFormat="1" ht="27.75" customHeight="1">
      <c r="A16" s="97" t="s">
        <v>63</v>
      </c>
      <c r="B16" s="98" t="s">
        <v>64</v>
      </c>
      <c r="C16" s="92"/>
      <c r="D16" s="53"/>
      <c r="E16" s="54"/>
      <c r="F16" s="54"/>
      <c r="I16" s="35"/>
    </row>
    <row r="17" spans="1:9" s="10" customFormat="1" ht="15">
      <c r="A17" s="97" t="s">
        <v>65</v>
      </c>
      <c r="B17" s="98" t="s">
        <v>64</v>
      </c>
      <c r="C17" s="92"/>
      <c r="D17" s="53"/>
      <c r="E17" s="54"/>
      <c r="F17" s="54"/>
      <c r="I17" s="35"/>
    </row>
    <row r="18" spans="1:9" s="10" customFormat="1" ht="121.5" customHeight="1">
      <c r="A18" s="97" t="s">
        <v>86</v>
      </c>
      <c r="B18" s="98" t="s">
        <v>20</v>
      </c>
      <c r="C18" s="92"/>
      <c r="D18" s="53"/>
      <c r="E18" s="54"/>
      <c r="F18" s="54"/>
      <c r="I18" s="35"/>
    </row>
    <row r="19" spans="1:9" s="10" customFormat="1" ht="15">
      <c r="A19" s="97" t="s">
        <v>87</v>
      </c>
      <c r="B19" s="98" t="s">
        <v>64</v>
      </c>
      <c r="C19" s="92"/>
      <c r="D19" s="53"/>
      <c r="E19" s="54"/>
      <c r="F19" s="54"/>
      <c r="I19" s="35"/>
    </row>
    <row r="20" spans="1:9" s="10" customFormat="1" ht="15">
      <c r="A20" s="97" t="s">
        <v>88</v>
      </c>
      <c r="B20" s="98" t="s">
        <v>64</v>
      </c>
      <c r="C20" s="92"/>
      <c r="D20" s="53"/>
      <c r="E20" s="54"/>
      <c r="F20" s="54"/>
      <c r="I20" s="35"/>
    </row>
    <row r="21" spans="1:9" s="10" customFormat="1" ht="29.25" customHeight="1">
      <c r="A21" s="97" t="s">
        <v>89</v>
      </c>
      <c r="B21" s="98" t="s">
        <v>10</v>
      </c>
      <c r="C21" s="55"/>
      <c r="D21" s="55"/>
      <c r="E21" s="56"/>
      <c r="F21" s="56"/>
      <c r="I21" s="35"/>
    </row>
    <row r="22" spans="1:9" s="10" customFormat="1" ht="15">
      <c r="A22" s="97" t="s">
        <v>90</v>
      </c>
      <c r="B22" s="98" t="s">
        <v>12</v>
      </c>
      <c r="C22" s="55"/>
      <c r="D22" s="55"/>
      <c r="E22" s="56"/>
      <c r="F22" s="56"/>
      <c r="I22" s="35"/>
    </row>
    <row r="23" spans="1:9" s="10" customFormat="1" ht="15">
      <c r="A23" s="97" t="s">
        <v>91</v>
      </c>
      <c r="B23" s="98" t="s">
        <v>64</v>
      </c>
      <c r="C23" s="55"/>
      <c r="D23" s="55"/>
      <c r="E23" s="56"/>
      <c r="F23" s="56"/>
      <c r="I23" s="35"/>
    </row>
    <row r="24" spans="1:9" s="10" customFormat="1" ht="15">
      <c r="A24" s="97" t="s">
        <v>92</v>
      </c>
      <c r="B24" s="98" t="s">
        <v>15</v>
      </c>
      <c r="C24" s="55"/>
      <c r="D24" s="55"/>
      <c r="E24" s="56"/>
      <c r="F24" s="56"/>
      <c r="I24" s="35"/>
    </row>
    <row r="25" spans="1:9" s="10" customFormat="1" ht="15">
      <c r="A25" s="72" t="s">
        <v>78</v>
      </c>
      <c r="B25" s="73"/>
      <c r="C25" s="55"/>
      <c r="D25" s="55"/>
      <c r="E25" s="56"/>
      <c r="F25" s="54">
        <v>3.24</v>
      </c>
      <c r="G25" s="10">
        <v>3855.8</v>
      </c>
      <c r="I25" s="35"/>
    </row>
    <row r="26" spans="1:9" s="10" customFormat="1" ht="18.75" customHeight="1">
      <c r="A26" s="74" t="s">
        <v>75</v>
      </c>
      <c r="B26" s="73" t="s">
        <v>64</v>
      </c>
      <c r="C26" s="55"/>
      <c r="D26" s="55"/>
      <c r="E26" s="56"/>
      <c r="F26" s="56">
        <v>0.12</v>
      </c>
      <c r="G26" s="10">
        <v>3855.8</v>
      </c>
      <c r="I26" s="35"/>
    </row>
    <row r="27" spans="1:9" s="10" customFormat="1" ht="21" customHeight="1">
      <c r="A27" s="72" t="s">
        <v>78</v>
      </c>
      <c r="B27" s="73"/>
      <c r="C27" s="55"/>
      <c r="D27" s="55"/>
      <c r="E27" s="56"/>
      <c r="F27" s="54">
        <f>F26</f>
        <v>0.12</v>
      </c>
      <c r="G27" s="10">
        <v>3855.8</v>
      </c>
      <c r="I27" s="35"/>
    </row>
    <row r="28" spans="1:9" s="10" customFormat="1" ht="36" customHeight="1">
      <c r="A28" s="72" t="s">
        <v>8</v>
      </c>
      <c r="B28" s="75" t="s">
        <v>9</v>
      </c>
      <c r="C28" s="53" t="s">
        <v>156</v>
      </c>
      <c r="D28" s="53">
        <f>E28*G28</f>
        <v>175824.48</v>
      </c>
      <c r="E28" s="54">
        <f>F28*12</f>
        <v>45.6</v>
      </c>
      <c r="F28" s="54">
        <v>3.8</v>
      </c>
      <c r="G28" s="10">
        <v>3855.8</v>
      </c>
      <c r="H28" s="10">
        <v>1.07</v>
      </c>
      <c r="I28" s="35">
        <v>3.65</v>
      </c>
    </row>
    <row r="29" spans="1:9" s="34" customFormat="1" ht="15">
      <c r="A29" s="97" t="s">
        <v>94</v>
      </c>
      <c r="B29" s="98" t="s">
        <v>9</v>
      </c>
      <c r="C29" s="53"/>
      <c r="D29" s="53"/>
      <c r="E29" s="54"/>
      <c r="F29" s="54"/>
      <c r="G29" s="10">
        <v>3855.8</v>
      </c>
      <c r="I29" s="47"/>
    </row>
    <row r="30" spans="1:9" s="34" customFormat="1" ht="15">
      <c r="A30" s="97" t="s">
        <v>95</v>
      </c>
      <c r="B30" s="98" t="s">
        <v>96</v>
      </c>
      <c r="C30" s="53"/>
      <c r="D30" s="53"/>
      <c r="E30" s="54"/>
      <c r="F30" s="54"/>
      <c r="G30" s="10">
        <v>3855.8</v>
      </c>
      <c r="I30" s="47"/>
    </row>
    <row r="31" spans="1:9" s="34" customFormat="1" ht="15">
      <c r="A31" s="97" t="s">
        <v>97</v>
      </c>
      <c r="B31" s="98" t="s">
        <v>98</v>
      </c>
      <c r="C31" s="53"/>
      <c r="D31" s="53"/>
      <c r="E31" s="54"/>
      <c r="F31" s="54"/>
      <c r="G31" s="10">
        <v>3855.8</v>
      </c>
      <c r="I31" s="47"/>
    </row>
    <row r="32" spans="1:9" s="34" customFormat="1" ht="15">
      <c r="A32" s="97" t="s">
        <v>60</v>
      </c>
      <c r="B32" s="98" t="s">
        <v>9</v>
      </c>
      <c r="C32" s="53"/>
      <c r="D32" s="53"/>
      <c r="E32" s="54"/>
      <c r="F32" s="54"/>
      <c r="G32" s="10">
        <v>3855.8</v>
      </c>
      <c r="I32" s="47"/>
    </row>
    <row r="33" spans="1:9" s="34" customFormat="1" ht="25.5">
      <c r="A33" s="97" t="s">
        <v>61</v>
      </c>
      <c r="B33" s="98" t="s">
        <v>10</v>
      </c>
      <c r="C33" s="53"/>
      <c r="D33" s="53"/>
      <c r="E33" s="54"/>
      <c r="F33" s="54"/>
      <c r="G33" s="10">
        <v>3855.8</v>
      </c>
      <c r="I33" s="47"/>
    </row>
    <row r="34" spans="1:9" s="34" customFormat="1" ht="15">
      <c r="A34" s="97" t="s">
        <v>99</v>
      </c>
      <c r="B34" s="98" t="s">
        <v>9</v>
      </c>
      <c r="C34" s="53"/>
      <c r="D34" s="53"/>
      <c r="E34" s="54"/>
      <c r="F34" s="54"/>
      <c r="G34" s="10">
        <v>3855.8</v>
      </c>
      <c r="I34" s="47"/>
    </row>
    <row r="35" spans="1:9" s="34" customFormat="1" ht="15">
      <c r="A35" s="97" t="s">
        <v>100</v>
      </c>
      <c r="B35" s="98" t="s">
        <v>9</v>
      </c>
      <c r="C35" s="53"/>
      <c r="D35" s="53"/>
      <c r="E35" s="54"/>
      <c r="F35" s="54"/>
      <c r="G35" s="10">
        <v>3855.8</v>
      </c>
      <c r="I35" s="47"/>
    </row>
    <row r="36" spans="1:9" s="34" customFormat="1" ht="25.5">
      <c r="A36" s="97" t="s">
        <v>101</v>
      </c>
      <c r="B36" s="98" t="s">
        <v>62</v>
      </c>
      <c r="C36" s="53"/>
      <c r="D36" s="53"/>
      <c r="E36" s="54"/>
      <c r="F36" s="54"/>
      <c r="G36" s="10">
        <v>3855.8</v>
      </c>
      <c r="I36" s="47"/>
    </row>
    <row r="37" spans="1:9" s="10" customFormat="1" ht="25.5">
      <c r="A37" s="97" t="s">
        <v>102</v>
      </c>
      <c r="B37" s="98" t="s">
        <v>10</v>
      </c>
      <c r="C37" s="53"/>
      <c r="D37" s="53"/>
      <c r="E37" s="54"/>
      <c r="F37" s="54"/>
      <c r="G37" s="10">
        <v>3855.8</v>
      </c>
      <c r="I37" s="35"/>
    </row>
    <row r="38" spans="1:9" s="34" customFormat="1" ht="25.5">
      <c r="A38" s="97" t="s">
        <v>103</v>
      </c>
      <c r="B38" s="98" t="s">
        <v>9</v>
      </c>
      <c r="C38" s="53"/>
      <c r="D38" s="53"/>
      <c r="E38" s="54"/>
      <c r="F38" s="54"/>
      <c r="G38" s="10">
        <v>3855.8</v>
      </c>
      <c r="I38" s="47"/>
    </row>
    <row r="39" spans="1:9" s="15" customFormat="1" ht="21.75" customHeight="1">
      <c r="A39" s="78" t="s">
        <v>11</v>
      </c>
      <c r="B39" s="70" t="s">
        <v>12</v>
      </c>
      <c r="C39" s="53" t="s">
        <v>140</v>
      </c>
      <c r="D39" s="53">
        <f>E39*G39</f>
        <v>38403.77</v>
      </c>
      <c r="E39" s="54">
        <f>F39*12</f>
        <v>9.96</v>
      </c>
      <c r="F39" s="54">
        <v>0.83</v>
      </c>
      <c r="G39" s="10">
        <v>3855.8</v>
      </c>
      <c r="H39" s="10">
        <v>1.07</v>
      </c>
      <c r="I39" s="35">
        <v>0.6</v>
      </c>
    </row>
    <row r="40" spans="1:9" s="10" customFormat="1" ht="20.25" customHeight="1">
      <c r="A40" s="78" t="s">
        <v>13</v>
      </c>
      <c r="B40" s="70" t="s">
        <v>14</v>
      </c>
      <c r="C40" s="53" t="s">
        <v>140</v>
      </c>
      <c r="D40" s="53">
        <f>E40*G40</f>
        <v>124927.92</v>
      </c>
      <c r="E40" s="54">
        <f>F40*12</f>
        <v>32.4</v>
      </c>
      <c r="F40" s="54">
        <v>2.7</v>
      </c>
      <c r="G40" s="10">
        <v>3855.8</v>
      </c>
      <c r="H40" s="10">
        <v>1.07</v>
      </c>
      <c r="I40" s="35">
        <v>1.94</v>
      </c>
    </row>
    <row r="41" spans="1:9" s="10" customFormat="1" ht="20.25" customHeight="1">
      <c r="A41" s="78" t="s">
        <v>104</v>
      </c>
      <c r="B41" s="70" t="s">
        <v>9</v>
      </c>
      <c r="C41" s="53" t="s">
        <v>170</v>
      </c>
      <c r="D41" s="53">
        <v>161295.08</v>
      </c>
      <c r="E41" s="54">
        <f>D41/G41</f>
        <v>41.83</v>
      </c>
      <c r="F41" s="54">
        <f>E41/12</f>
        <v>3.49</v>
      </c>
      <c r="G41" s="10">
        <v>3855.8</v>
      </c>
      <c r="I41" s="35"/>
    </row>
    <row r="42" spans="1:9" s="10" customFormat="1" ht="20.25" customHeight="1">
      <c r="A42" s="97" t="s">
        <v>105</v>
      </c>
      <c r="B42" s="98" t="s">
        <v>20</v>
      </c>
      <c r="C42" s="53"/>
      <c r="D42" s="53"/>
      <c r="E42" s="54"/>
      <c r="F42" s="54"/>
      <c r="G42" s="10">
        <v>3855.8</v>
      </c>
      <c r="I42" s="35"/>
    </row>
    <row r="43" spans="1:9" s="10" customFormat="1" ht="20.25" customHeight="1">
      <c r="A43" s="97" t="s">
        <v>106</v>
      </c>
      <c r="B43" s="98" t="s">
        <v>15</v>
      </c>
      <c r="C43" s="53"/>
      <c r="D43" s="53"/>
      <c r="E43" s="54"/>
      <c r="F43" s="54"/>
      <c r="G43" s="10">
        <v>3855.8</v>
      </c>
      <c r="I43" s="35"/>
    </row>
    <row r="44" spans="1:9" s="10" customFormat="1" ht="20.25" customHeight="1">
      <c r="A44" s="97" t="s">
        <v>107</v>
      </c>
      <c r="B44" s="98" t="s">
        <v>108</v>
      </c>
      <c r="C44" s="53"/>
      <c r="D44" s="53"/>
      <c r="E44" s="54"/>
      <c r="F44" s="54"/>
      <c r="G44" s="10">
        <v>3855.8</v>
      </c>
      <c r="I44" s="35"/>
    </row>
    <row r="45" spans="1:9" s="10" customFormat="1" ht="20.25" customHeight="1">
      <c r="A45" s="97" t="s">
        <v>109</v>
      </c>
      <c r="B45" s="98" t="s">
        <v>110</v>
      </c>
      <c r="C45" s="53"/>
      <c r="D45" s="53"/>
      <c r="E45" s="54"/>
      <c r="F45" s="54"/>
      <c r="G45" s="10">
        <v>3855.8</v>
      </c>
      <c r="I45" s="35"/>
    </row>
    <row r="46" spans="1:9" s="10" customFormat="1" ht="20.25" customHeight="1">
      <c r="A46" s="97" t="s">
        <v>111</v>
      </c>
      <c r="B46" s="98" t="s">
        <v>108</v>
      </c>
      <c r="C46" s="53"/>
      <c r="D46" s="53"/>
      <c r="E46" s="54"/>
      <c r="F46" s="54"/>
      <c r="G46" s="10">
        <v>3855.8</v>
      </c>
      <c r="I46" s="35"/>
    </row>
    <row r="47" spans="1:9" s="13" customFormat="1" ht="30">
      <c r="A47" s="78" t="s">
        <v>112</v>
      </c>
      <c r="B47" s="70" t="s">
        <v>7</v>
      </c>
      <c r="C47" s="53" t="s">
        <v>157</v>
      </c>
      <c r="D47" s="53">
        <v>2246.78</v>
      </c>
      <c r="E47" s="54">
        <f>D47/G47</f>
        <v>0.58</v>
      </c>
      <c r="F47" s="54">
        <f>E47/12</f>
        <v>0.05</v>
      </c>
      <c r="G47" s="10">
        <v>3855.8</v>
      </c>
      <c r="H47" s="10">
        <v>1.07</v>
      </c>
      <c r="I47" s="35">
        <v>0.03</v>
      </c>
    </row>
    <row r="48" spans="1:9" s="13" customFormat="1" ht="39" customHeight="1">
      <c r="A48" s="78" t="s">
        <v>113</v>
      </c>
      <c r="B48" s="70" t="s">
        <v>7</v>
      </c>
      <c r="C48" s="53" t="s">
        <v>157</v>
      </c>
      <c r="D48" s="53">
        <v>2246.78</v>
      </c>
      <c r="E48" s="54">
        <f>D48/G48</f>
        <v>0.58</v>
      </c>
      <c r="F48" s="54">
        <f>E48/12</f>
        <v>0.05</v>
      </c>
      <c r="G48" s="10">
        <v>3855.8</v>
      </c>
      <c r="H48" s="10">
        <v>1.07</v>
      </c>
      <c r="I48" s="35">
        <v>0.03</v>
      </c>
    </row>
    <row r="49" spans="1:9" s="13" customFormat="1" ht="32.25" customHeight="1">
      <c r="A49" s="78" t="s">
        <v>114</v>
      </c>
      <c r="B49" s="70" t="s">
        <v>7</v>
      </c>
      <c r="C49" s="53" t="s">
        <v>157</v>
      </c>
      <c r="D49" s="53">
        <v>14185.73</v>
      </c>
      <c r="E49" s="54">
        <f>D49/G49</f>
        <v>3.68</v>
      </c>
      <c r="F49" s="54">
        <f>E49/12</f>
        <v>0.31</v>
      </c>
      <c r="G49" s="10">
        <v>3855.8</v>
      </c>
      <c r="H49" s="10">
        <v>1.07</v>
      </c>
      <c r="I49" s="35">
        <v>0.22</v>
      </c>
    </row>
    <row r="50" spans="1:9" s="13" customFormat="1" ht="30">
      <c r="A50" s="78" t="s">
        <v>158</v>
      </c>
      <c r="B50" s="70" t="s">
        <v>52</v>
      </c>
      <c r="C50" s="53" t="s">
        <v>159</v>
      </c>
      <c r="D50" s="53">
        <v>4017.51</v>
      </c>
      <c r="E50" s="54">
        <f>D50/G50</f>
        <v>1.04</v>
      </c>
      <c r="F50" s="54">
        <f>E50/12</f>
        <v>0.09</v>
      </c>
      <c r="G50" s="10">
        <v>3855.8</v>
      </c>
      <c r="H50" s="10">
        <v>1.07</v>
      </c>
      <c r="I50" s="35">
        <v>0</v>
      </c>
    </row>
    <row r="51" spans="1:9" s="13" customFormat="1" ht="30">
      <c r="A51" s="78" t="s">
        <v>21</v>
      </c>
      <c r="B51" s="70"/>
      <c r="C51" s="53" t="s">
        <v>172</v>
      </c>
      <c r="D51" s="53">
        <f>E51*G51</f>
        <v>9253.92</v>
      </c>
      <c r="E51" s="54">
        <f>F51*12</f>
        <v>2.4</v>
      </c>
      <c r="F51" s="54">
        <v>0.2</v>
      </c>
      <c r="G51" s="10">
        <v>3855.8</v>
      </c>
      <c r="H51" s="10">
        <v>1.07</v>
      </c>
      <c r="I51" s="35">
        <v>0.03</v>
      </c>
    </row>
    <row r="52" spans="1:9" s="13" customFormat="1" ht="25.5">
      <c r="A52" s="82" t="s">
        <v>115</v>
      </c>
      <c r="B52" s="83" t="s">
        <v>71</v>
      </c>
      <c r="C52" s="53"/>
      <c r="D52" s="53"/>
      <c r="E52" s="54"/>
      <c r="F52" s="54"/>
      <c r="G52" s="10">
        <v>3855.8</v>
      </c>
      <c r="H52" s="10"/>
      <c r="I52" s="35"/>
    </row>
    <row r="53" spans="1:9" s="13" customFormat="1" ht="34.5" customHeight="1">
      <c r="A53" s="82" t="s">
        <v>116</v>
      </c>
      <c r="B53" s="83" t="s">
        <v>71</v>
      </c>
      <c r="C53" s="53"/>
      <c r="D53" s="53"/>
      <c r="E53" s="54"/>
      <c r="F53" s="54"/>
      <c r="G53" s="10">
        <v>3855.8</v>
      </c>
      <c r="H53" s="10"/>
      <c r="I53" s="35"/>
    </row>
    <row r="54" spans="1:9" s="13" customFormat="1" ht="18" customHeight="1">
      <c r="A54" s="82" t="s">
        <v>117</v>
      </c>
      <c r="B54" s="83" t="s">
        <v>64</v>
      </c>
      <c r="C54" s="53"/>
      <c r="D54" s="53"/>
      <c r="E54" s="54"/>
      <c r="F54" s="54"/>
      <c r="G54" s="10">
        <v>3855.8</v>
      </c>
      <c r="H54" s="10"/>
      <c r="I54" s="35"/>
    </row>
    <row r="55" spans="1:9" s="13" customFormat="1" ht="21" customHeight="1">
      <c r="A55" s="82" t="s">
        <v>118</v>
      </c>
      <c r="B55" s="83" t="s">
        <v>71</v>
      </c>
      <c r="C55" s="53"/>
      <c r="D55" s="53"/>
      <c r="E55" s="54"/>
      <c r="F55" s="54"/>
      <c r="G55" s="10">
        <v>3855.8</v>
      </c>
      <c r="H55" s="10"/>
      <c r="I55" s="35"/>
    </row>
    <row r="56" spans="1:9" s="13" customFormat="1" ht="25.5">
      <c r="A56" s="82" t="s">
        <v>119</v>
      </c>
      <c r="B56" s="83" t="s">
        <v>71</v>
      </c>
      <c r="C56" s="53"/>
      <c r="D56" s="53"/>
      <c r="E56" s="54"/>
      <c r="F56" s="54"/>
      <c r="G56" s="10">
        <v>3855.8</v>
      </c>
      <c r="H56" s="10"/>
      <c r="I56" s="35"/>
    </row>
    <row r="57" spans="1:9" s="13" customFormat="1" ht="24" customHeight="1">
      <c r="A57" s="82" t="s">
        <v>120</v>
      </c>
      <c r="B57" s="83" t="s">
        <v>71</v>
      </c>
      <c r="C57" s="53"/>
      <c r="D57" s="53"/>
      <c r="E57" s="54"/>
      <c r="F57" s="54"/>
      <c r="G57" s="10">
        <v>3855.8</v>
      </c>
      <c r="H57" s="10"/>
      <c r="I57" s="35"/>
    </row>
    <row r="58" spans="1:9" s="13" customFormat="1" ht="25.5">
      <c r="A58" s="82" t="s">
        <v>121</v>
      </c>
      <c r="B58" s="83" t="s">
        <v>71</v>
      </c>
      <c r="C58" s="53"/>
      <c r="D58" s="53"/>
      <c r="E58" s="54"/>
      <c r="F58" s="54"/>
      <c r="G58" s="10">
        <v>3855.8</v>
      </c>
      <c r="H58" s="10"/>
      <c r="I58" s="35"/>
    </row>
    <row r="59" spans="1:9" s="13" customFormat="1" ht="20.25" customHeight="1">
      <c r="A59" s="82" t="s">
        <v>122</v>
      </c>
      <c r="B59" s="83" t="s">
        <v>71</v>
      </c>
      <c r="C59" s="53"/>
      <c r="D59" s="53"/>
      <c r="E59" s="54"/>
      <c r="F59" s="54"/>
      <c r="G59" s="10">
        <v>3855.8</v>
      </c>
      <c r="H59" s="10"/>
      <c r="I59" s="35"/>
    </row>
    <row r="60" spans="1:9" s="13" customFormat="1" ht="23.25" customHeight="1">
      <c r="A60" s="82" t="s">
        <v>123</v>
      </c>
      <c r="B60" s="83" t="s">
        <v>71</v>
      </c>
      <c r="C60" s="53"/>
      <c r="D60" s="53"/>
      <c r="E60" s="54"/>
      <c r="F60" s="54"/>
      <c r="G60" s="10">
        <v>3855.8</v>
      </c>
      <c r="H60" s="10"/>
      <c r="I60" s="35"/>
    </row>
    <row r="61" spans="1:9" s="10" customFormat="1" ht="21" customHeight="1">
      <c r="A61" s="78" t="s">
        <v>23</v>
      </c>
      <c r="B61" s="70" t="s">
        <v>24</v>
      </c>
      <c r="C61" s="53" t="s">
        <v>173</v>
      </c>
      <c r="D61" s="53">
        <f>E61*G61</f>
        <v>3238.87</v>
      </c>
      <c r="E61" s="54">
        <f>F61*12</f>
        <v>0.84</v>
      </c>
      <c r="F61" s="54">
        <v>0.07</v>
      </c>
      <c r="G61" s="10">
        <v>3855.8</v>
      </c>
      <c r="H61" s="10">
        <v>1.07</v>
      </c>
      <c r="I61" s="35">
        <v>0.03</v>
      </c>
    </row>
    <row r="62" spans="1:9" s="10" customFormat="1" ht="21.75" customHeight="1">
      <c r="A62" s="78" t="s">
        <v>25</v>
      </c>
      <c r="B62" s="79" t="s">
        <v>26</v>
      </c>
      <c r="C62" s="58" t="s">
        <v>173</v>
      </c>
      <c r="D62" s="53">
        <v>2035.86</v>
      </c>
      <c r="E62" s="54">
        <f>D62/G62</f>
        <v>0.53</v>
      </c>
      <c r="F62" s="54">
        <f>E62/12</f>
        <v>0.04</v>
      </c>
      <c r="G62" s="10">
        <v>3855.8</v>
      </c>
      <c r="H62" s="10">
        <v>1.07</v>
      </c>
      <c r="I62" s="35">
        <v>0.02</v>
      </c>
    </row>
    <row r="63" spans="1:9" s="15" customFormat="1" ht="30">
      <c r="A63" s="78" t="s">
        <v>22</v>
      </c>
      <c r="B63" s="70"/>
      <c r="C63" s="58" t="s">
        <v>166</v>
      </c>
      <c r="D63" s="53">
        <v>5698.2</v>
      </c>
      <c r="E63" s="54">
        <f>D63/G63</f>
        <v>1.48</v>
      </c>
      <c r="F63" s="54">
        <f>E63/12</f>
        <v>0.12</v>
      </c>
      <c r="G63" s="10">
        <v>3855.8</v>
      </c>
      <c r="H63" s="10">
        <v>1.07</v>
      </c>
      <c r="I63" s="35">
        <v>0.03</v>
      </c>
    </row>
    <row r="64" spans="1:9" s="15" customFormat="1" ht="19.5" customHeight="1">
      <c r="A64" s="78" t="s">
        <v>34</v>
      </c>
      <c r="B64" s="70"/>
      <c r="C64" s="54" t="s">
        <v>174</v>
      </c>
      <c r="D64" s="54">
        <f>D65+D66+D67+D68+D69+D70+D71+D72+D73+D74+D75+D76+D77</f>
        <v>19658.32</v>
      </c>
      <c r="E64" s="54">
        <f>D64/G64</f>
        <v>5.1</v>
      </c>
      <c r="F64" s="54">
        <f>E64/12</f>
        <v>0.43</v>
      </c>
      <c r="G64" s="10">
        <v>3855.8</v>
      </c>
      <c r="H64" s="10">
        <v>1.07</v>
      </c>
      <c r="I64" s="35">
        <v>0.43</v>
      </c>
    </row>
    <row r="65" spans="1:9" s="13" customFormat="1" ht="24.75" customHeight="1">
      <c r="A65" s="80" t="s">
        <v>81</v>
      </c>
      <c r="B65" s="76" t="s">
        <v>15</v>
      </c>
      <c r="C65" s="60"/>
      <c r="D65" s="60">
        <v>685.01</v>
      </c>
      <c r="E65" s="61"/>
      <c r="F65" s="61"/>
      <c r="G65" s="10">
        <v>3855.8</v>
      </c>
      <c r="H65" s="10">
        <v>1.07</v>
      </c>
      <c r="I65" s="35">
        <v>0.01</v>
      </c>
    </row>
    <row r="66" spans="1:9" s="13" customFormat="1" ht="15">
      <c r="A66" s="80" t="s">
        <v>16</v>
      </c>
      <c r="B66" s="76" t="s">
        <v>20</v>
      </c>
      <c r="C66" s="60"/>
      <c r="D66" s="60">
        <v>505.42</v>
      </c>
      <c r="E66" s="61"/>
      <c r="F66" s="61"/>
      <c r="G66" s="10">
        <v>3855.8</v>
      </c>
      <c r="H66" s="10">
        <v>1.07</v>
      </c>
      <c r="I66" s="35">
        <v>0.01</v>
      </c>
    </row>
    <row r="67" spans="1:9" s="13" customFormat="1" ht="15">
      <c r="A67" s="80" t="s">
        <v>79</v>
      </c>
      <c r="B67" s="81" t="s">
        <v>15</v>
      </c>
      <c r="C67" s="60"/>
      <c r="D67" s="60">
        <v>900.62</v>
      </c>
      <c r="E67" s="61"/>
      <c r="F67" s="61"/>
      <c r="G67" s="10">
        <v>3855.8</v>
      </c>
      <c r="H67" s="10"/>
      <c r="I67" s="35"/>
    </row>
    <row r="68" spans="1:9" s="13" customFormat="1" ht="15">
      <c r="A68" s="82" t="s">
        <v>161</v>
      </c>
      <c r="B68" s="83" t="s">
        <v>52</v>
      </c>
      <c r="C68" s="63"/>
      <c r="D68" s="63">
        <v>0</v>
      </c>
      <c r="E68" s="61"/>
      <c r="F68" s="61"/>
      <c r="G68" s="10">
        <v>3855.8</v>
      </c>
      <c r="H68" s="10"/>
      <c r="I68" s="35"/>
    </row>
    <row r="69" spans="1:9" s="13" customFormat="1" ht="15">
      <c r="A69" s="80" t="s">
        <v>48</v>
      </c>
      <c r="B69" s="76" t="s">
        <v>15</v>
      </c>
      <c r="C69" s="60"/>
      <c r="D69" s="60">
        <v>963.17</v>
      </c>
      <c r="E69" s="61"/>
      <c r="F69" s="61"/>
      <c r="G69" s="10">
        <v>3855.8</v>
      </c>
      <c r="H69" s="10">
        <v>1.07</v>
      </c>
      <c r="I69" s="35">
        <v>0.01</v>
      </c>
    </row>
    <row r="70" spans="1:9" s="13" customFormat="1" ht="15">
      <c r="A70" s="80" t="s">
        <v>17</v>
      </c>
      <c r="B70" s="76" t="s">
        <v>15</v>
      </c>
      <c r="C70" s="60"/>
      <c r="D70" s="60">
        <v>4294.09</v>
      </c>
      <c r="E70" s="61"/>
      <c r="F70" s="61"/>
      <c r="G70" s="10">
        <v>3855.8</v>
      </c>
      <c r="H70" s="10">
        <v>1.07</v>
      </c>
      <c r="I70" s="35">
        <v>0.06</v>
      </c>
    </row>
    <row r="71" spans="1:9" s="13" customFormat="1" ht="15">
      <c r="A71" s="80" t="s">
        <v>18</v>
      </c>
      <c r="B71" s="76" t="s">
        <v>15</v>
      </c>
      <c r="C71" s="60"/>
      <c r="D71" s="60">
        <v>1010.85</v>
      </c>
      <c r="E71" s="61"/>
      <c r="F71" s="61"/>
      <c r="G71" s="10">
        <v>3855.8</v>
      </c>
      <c r="H71" s="10">
        <v>1.07</v>
      </c>
      <c r="I71" s="35">
        <v>0.01</v>
      </c>
    </row>
    <row r="72" spans="1:9" s="13" customFormat="1" ht="15">
      <c r="A72" s="80" t="s">
        <v>45</v>
      </c>
      <c r="B72" s="76" t="s">
        <v>15</v>
      </c>
      <c r="C72" s="60"/>
      <c r="D72" s="60">
        <v>481.57</v>
      </c>
      <c r="E72" s="61"/>
      <c r="F72" s="61"/>
      <c r="G72" s="10">
        <v>3855.8</v>
      </c>
      <c r="H72" s="10">
        <v>1.07</v>
      </c>
      <c r="I72" s="35">
        <v>0.01</v>
      </c>
    </row>
    <row r="73" spans="1:9" s="13" customFormat="1" ht="15">
      <c r="A73" s="80" t="s">
        <v>46</v>
      </c>
      <c r="B73" s="76" t="s">
        <v>20</v>
      </c>
      <c r="C73" s="60"/>
      <c r="D73" s="60">
        <v>1926.35</v>
      </c>
      <c r="E73" s="61"/>
      <c r="F73" s="61"/>
      <c r="G73" s="10">
        <v>3855.8</v>
      </c>
      <c r="H73" s="10">
        <v>1.07</v>
      </c>
      <c r="I73" s="35">
        <v>0.03</v>
      </c>
    </row>
    <row r="74" spans="1:9" s="13" customFormat="1" ht="25.5">
      <c r="A74" s="80" t="s">
        <v>19</v>
      </c>
      <c r="B74" s="76" t="s">
        <v>15</v>
      </c>
      <c r="C74" s="60"/>
      <c r="D74" s="60">
        <v>3389.83</v>
      </c>
      <c r="E74" s="61"/>
      <c r="F74" s="61"/>
      <c r="G74" s="10">
        <v>3855.8</v>
      </c>
      <c r="H74" s="10">
        <v>1.07</v>
      </c>
      <c r="I74" s="35">
        <v>0.05</v>
      </c>
    </row>
    <row r="75" spans="1:9" s="13" customFormat="1" ht="25.5">
      <c r="A75" s="80" t="s">
        <v>82</v>
      </c>
      <c r="B75" s="76" t="s">
        <v>15</v>
      </c>
      <c r="C75" s="60"/>
      <c r="D75" s="60">
        <v>3837.45</v>
      </c>
      <c r="E75" s="61"/>
      <c r="F75" s="61"/>
      <c r="G75" s="10">
        <v>3855.8</v>
      </c>
      <c r="H75" s="10">
        <v>1.07</v>
      </c>
      <c r="I75" s="35">
        <v>0.01</v>
      </c>
    </row>
    <row r="76" spans="1:9" s="13" customFormat="1" ht="25.5">
      <c r="A76" s="80" t="s">
        <v>124</v>
      </c>
      <c r="B76" s="81" t="s">
        <v>52</v>
      </c>
      <c r="C76" s="93"/>
      <c r="D76" s="60">
        <v>1663.96</v>
      </c>
      <c r="E76" s="61"/>
      <c r="F76" s="61"/>
      <c r="G76" s="10">
        <v>3855.8</v>
      </c>
      <c r="H76" s="10">
        <v>1.07</v>
      </c>
      <c r="I76" s="35">
        <v>0</v>
      </c>
    </row>
    <row r="77" spans="1:9" s="13" customFormat="1" ht="24" customHeight="1">
      <c r="A77" s="80" t="s">
        <v>125</v>
      </c>
      <c r="B77" s="83" t="s">
        <v>15</v>
      </c>
      <c r="C77" s="60"/>
      <c r="D77" s="60">
        <v>0</v>
      </c>
      <c r="E77" s="61"/>
      <c r="F77" s="61"/>
      <c r="G77" s="10">
        <v>3855.8</v>
      </c>
      <c r="H77" s="10"/>
      <c r="I77" s="35"/>
    </row>
    <row r="78" spans="1:9" s="15" customFormat="1" ht="30">
      <c r="A78" s="78" t="s">
        <v>39</v>
      </c>
      <c r="B78" s="70"/>
      <c r="C78" s="54" t="s">
        <v>175</v>
      </c>
      <c r="D78" s="54">
        <f>D79+D80+D81+D82+D83+D84+D85+D86+D88</f>
        <v>34410.15</v>
      </c>
      <c r="E78" s="54">
        <f>D78/G78</f>
        <v>8.92</v>
      </c>
      <c r="F78" s="54">
        <f>E78/12</f>
        <v>0.74</v>
      </c>
      <c r="G78" s="10">
        <v>3855.8</v>
      </c>
      <c r="H78" s="10">
        <v>1.07</v>
      </c>
      <c r="I78" s="35">
        <v>0.65</v>
      </c>
    </row>
    <row r="79" spans="1:9" s="13" customFormat="1" ht="15.75" customHeight="1">
      <c r="A79" s="80" t="s">
        <v>35</v>
      </c>
      <c r="B79" s="76" t="s">
        <v>49</v>
      </c>
      <c r="C79" s="60"/>
      <c r="D79" s="60">
        <v>2889.52</v>
      </c>
      <c r="E79" s="61"/>
      <c r="F79" s="61"/>
      <c r="G79" s="10">
        <v>3855.8</v>
      </c>
      <c r="H79" s="10">
        <v>1.07</v>
      </c>
      <c r="I79" s="35">
        <v>0.04</v>
      </c>
    </row>
    <row r="80" spans="1:9" s="13" customFormat="1" ht="25.5">
      <c r="A80" s="80" t="s">
        <v>36</v>
      </c>
      <c r="B80" s="81" t="s">
        <v>15</v>
      </c>
      <c r="C80" s="60"/>
      <c r="D80" s="60">
        <v>1926.35</v>
      </c>
      <c r="E80" s="61"/>
      <c r="F80" s="61"/>
      <c r="G80" s="10">
        <v>3855.8</v>
      </c>
      <c r="H80" s="10">
        <v>1.07</v>
      </c>
      <c r="I80" s="35">
        <v>0.03</v>
      </c>
    </row>
    <row r="81" spans="1:9" s="13" customFormat="1" ht="18.75" customHeight="1">
      <c r="A81" s="80" t="s">
        <v>53</v>
      </c>
      <c r="B81" s="76" t="s">
        <v>52</v>
      </c>
      <c r="C81" s="60"/>
      <c r="D81" s="60">
        <v>2021.63</v>
      </c>
      <c r="E81" s="61"/>
      <c r="F81" s="61"/>
      <c r="G81" s="10">
        <v>3855.8</v>
      </c>
      <c r="H81" s="10">
        <v>1.07</v>
      </c>
      <c r="I81" s="35">
        <v>0.03</v>
      </c>
    </row>
    <row r="82" spans="1:9" s="13" customFormat="1" ht="25.5">
      <c r="A82" s="80" t="s">
        <v>50</v>
      </c>
      <c r="B82" s="76" t="s">
        <v>51</v>
      </c>
      <c r="C82" s="60"/>
      <c r="D82" s="60">
        <v>1926.35</v>
      </c>
      <c r="E82" s="61"/>
      <c r="F82" s="61"/>
      <c r="G82" s="10">
        <v>3855.8</v>
      </c>
      <c r="H82" s="10">
        <v>1.07</v>
      </c>
      <c r="I82" s="35">
        <v>0.03</v>
      </c>
    </row>
    <row r="83" spans="1:9" s="13" customFormat="1" ht="23.25" customHeight="1">
      <c r="A83" s="80" t="s">
        <v>70</v>
      </c>
      <c r="B83" s="81" t="s">
        <v>52</v>
      </c>
      <c r="C83" s="60"/>
      <c r="D83" s="60">
        <v>13424.22</v>
      </c>
      <c r="E83" s="61"/>
      <c r="F83" s="61"/>
      <c r="G83" s="10">
        <v>3855.8</v>
      </c>
      <c r="H83" s="10">
        <v>1.07</v>
      </c>
      <c r="I83" s="35">
        <v>0.21</v>
      </c>
    </row>
    <row r="84" spans="1:9" s="13" customFormat="1" ht="15.75" customHeight="1">
      <c r="A84" s="80" t="s">
        <v>47</v>
      </c>
      <c r="B84" s="76" t="s">
        <v>7</v>
      </c>
      <c r="C84" s="93"/>
      <c r="D84" s="60">
        <v>6851.28</v>
      </c>
      <c r="E84" s="61"/>
      <c r="F84" s="61"/>
      <c r="G84" s="10">
        <v>3855.8</v>
      </c>
      <c r="H84" s="10">
        <v>1.07</v>
      </c>
      <c r="I84" s="35">
        <v>0.11</v>
      </c>
    </row>
    <row r="85" spans="1:9" s="13" customFormat="1" ht="25.5">
      <c r="A85" s="80" t="s">
        <v>126</v>
      </c>
      <c r="B85" s="81" t="s">
        <v>15</v>
      </c>
      <c r="C85" s="93"/>
      <c r="D85" s="60">
        <v>5370.8</v>
      </c>
      <c r="E85" s="61"/>
      <c r="F85" s="61"/>
      <c r="G85" s="10">
        <v>3855.8</v>
      </c>
      <c r="H85" s="10"/>
      <c r="I85" s="35"/>
    </row>
    <row r="86" spans="1:9" s="13" customFormat="1" ht="25.5">
      <c r="A86" s="80" t="s">
        <v>124</v>
      </c>
      <c r="B86" s="81" t="s">
        <v>162</v>
      </c>
      <c r="C86" s="93"/>
      <c r="D86" s="60">
        <v>0</v>
      </c>
      <c r="E86" s="61"/>
      <c r="F86" s="61"/>
      <c r="G86" s="10">
        <v>3855.8</v>
      </c>
      <c r="H86" s="10"/>
      <c r="I86" s="35"/>
    </row>
    <row r="87" spans="1:9" s="13" customFormat="1" ht="15">
      <c r="A87" s="82" t="s">
        <v>127</v>
      </c>
      <c r="B87" s="81" t="s">
        <v>162</v>
      </c>
      <c r="C87" s="93"/>
      <c r="D87" s="60">
        <v>0</v>
      </c>
      <c r="E87" s="61"/>
      <c r="F87" s="61"/>
      <c r="G87" s="10">
        <v>3855.8</v>
      </c>
      <c r="H87" s="10"/>
      <c r="I87" s="35"/>
    </row>
    <row r="88" spans="1:9" s="13" customFormat="1" ht="15">
      <c r="A88" s="80" t="s">
        <v>128</v>
      </c>
      <c r="B88" s="81" t="s">
        <v>15</v>
      </c>
      <c r="C88" s="102" t="s">
        <v>176</v>
      </c>
      <c r="D88" s="60">
        <f>E88*G88</f>
        <v>0</v>
      </c>
      <c r="E88" s="61"/>
      <c r="F88" s="61"/>
      <c r="G88" s="10">
        <v>3855.8</v>
      </c>
      <c r="H88" s="10">
        <v>1.07</v>
      </c>
      <c r="I88" s="35">
        <v>0</v>
      </c>
    </row>
    <row r="89" spans="1:9" s="13" customFormat="1" ht="30">
      <c r="A89" s="78" t="s">
        <v>40</v>
      </c>
      <c r="B89" s="76"/>
      <c r="C89" s="62"/>
      <c r="D89" s="54">
        <f>D92</f>
        <v>0</v>
      </c>
      <c r="E89" s="54">
        <f>D89/G89</f>
        <v>0</v>
      </c>
      <c r="F89" s="54">
        <f>E89/12</f>
        <v>0</v>
      </c>
      <c r="G89" s="10">
        <v>3855.8</v>
      </c>
      <c r="H89" s="10">
        <v>1.07</v>
      </c>
      <c r="I89" s="35">
        <v>0.06</v>
      </c>
    </row>
    <row r="90" spans="1:9" s="13" customFormat="1" ht="15">
      <c r="A90" s="80" t="s">
        <v>129</v>
      </c>
      <c r="B90" s="76" t="s">
        <v>15</v>
      </c>
      <c r="C90" s="62"/>
      <c r="D90" s="56">
        <v>0</v>
      </c>
      <c r="E90" s="56"/>
      <c r="F90" s="56"/>
      <c r="G90" s="10">
        <v>3855.8</v>
      </c>
      <c r="H90" s="10"/>
      <c r="I90" s="35"/>
    </row>
    <row r="91" spans="1:9" s="13" customFormat="1" ht="15">
      <c r="A91" s="82" t="s">
        <v>130</v>
      </c>
      <c r="B91" s="81" t="s">
        <v>52</v>
      </c>
      <c r="C91" s="62"/>
      <c r="D91" s="56">
        <v>0</v>
      </c>
      <c r="E91" s="56"/>
      <c r="F91" s="56"/>
      <c r="G91" s="10">
        <v>3855.8</v>
      </c>
      <c r="H91" s="10"/>
      <c r="I91" s="35"/>
    </row>
    <row r="92" spans="1:9" s="13" customFormat="1" ht="15">
      <c r="A92" s="80" t="s">
        <v>131</v>
      </c>
      <c r="B92" s="81" t="s">
        <v>52</v>
      </c>
      <c r="C92" s="63"/>
      <c r="D92" s="63">
        <v>0</v>
      </c>
      <c r="E92" s="63"/>
      <c r="F92" s="63"/>
      <c r="G92" s="10">
        <v>3855.8</v>
      </c>
      <c r="H92" s="10">
        <v>1.07</v>
      </c>
      <c r="I92" s="35">
        <v>0.03</v>
      </c>
    </row>
    <row r="93" spans="1:9" s="13" customFormat="1" ht="25.5">
      <c r="A93" s="80" t="s">
        <v>132</v>
      </c>
      <c r="B93" s="77" t="s">
        <v>162</v>
      </c>
      <c r="C93" s="60"/>
      <c r="D93" s="60">
        <f>E93*G93</f>
        <v>0</v>
      </c>
      <c r="E93" s="61"/>
      <c r="F93" s="61"/>
      <c r="G93" s="10">
        <v>3855.8</v>
      </c>
      <c r="H93" s="10">
        <v>1.07</v>
      </c>
      <c r="I93" s="35">
        <v>0</v>
      </c>
    </row>
    <row r="94" spans="1:9" s="13" customFormat="1" ht="15">
      <c r="A94" s="78" t="s">
        <v>133</v>
      </c>
      <c r="B94" s="76"/>
      <c r="C94" s="54" t="s">
        <v>177</v>
      </c>
      <c r="D94" s="54">
        <f>D96+D97+D95+D98+D100</f>
        <v>14207.59</v>
      </c>
      <c r="E94" s="54">
        <f>D94/G94</f>
        <v>3.68</v>
      </c>
      <c r="F94" s="54">
        <f>E94/12</f>
        <v>0.31</v>
      </c>
      <c r="G94" s="10">
        <v>3855.8</v>
      </c>
      <c r="H94" s="10">
        <v>1.07</v>
      </c>
      <c r="I94" s="35">
        <v>0.21</v>
      </c>
    </row>
    <row r="95" spans="1:9" s="13" customFormat="1" ht="15">
      <c r="A95" s="80" t="s">
        <v>37</v>
      </c>
      <c r="B95" s="76" t="s">
        <v>7</v>
      </c>
      <c r="C95" s="60"/>
      <c r="D95" s="60">
        <f aca="true" t="shared" si="0" ref="D95:D100">E95*G95</f>
        <v>0</v>
      </c>
      <c r="E95" s="61"/>
      <c r="F95" s="61"/>
      <c r="G95" s="10">
        <v>3855.8</v>
      </c>
      <c r="H95" s="10">
        <v>1.07</v>
      </c>
      <c r="I95" s="35">
        <v>0</v>
      </c>
    </row>
    <row r="96" spans="1:9" s="13" customFormat="1" ht="47.25" customHeight="1">
      <c r="A96" s="80" t="s">
        <v>134</v>
      </c>
      <c r="B96" s="76" t="s">
        <v>15</v>
      </c>
      <c r="C96" s="60"/>
      <c r="D96" s="60">
        <v>13200.78</v>
      </c>
      <c r="E96" s="61"/>
      <c r="F96" s="61"/>
      <c r="G96" s="10">
        <v>3855.8</v>
      </c>
      <c r="H96" s="10">
        <v>1.07</v>
      </c>
      <c r="I96" s="35">
        <v>0.2</v>
      </c>
    </row>
    <row r="97" spans="1:9" s="13" customFormat="1" ht="38.25">
      <c r="A97" s="80" t="s">
        <v>135</v>
      </c>
      <c r="B97" s="76" t="s">
        <v>15</v>
      </c>
      <c r="C97" s="60"/>
      <c r="D97" s="60">
        <v>1006.81</v>
      </c>
      <c r="E97" s="61"/>
      <c r="F97" s="61"/>
      <c r="G97" s="10">
        <v>3855.8</v>
      </c>
      <c r="H97" s="10">
        <v>1.07</v>
      </c>
      <c r="I97" s="35">
        <v>0.01</v>
      </c>
    </row>
    <row r="98" spans="1:9" s="13" customFormat="1" ht="27.75" customHeight="1">
      <c r="A98" s="80" t="s">
        <v>55</v>
      </c>
      <c r="B98" s="76" t="s">
        <v>10</v>
      </c>
      <c r="C98" s="60"/>
      <c r="D98" s="60">
        <f t="shared" si="0"/>
        <v>0</v>
      </c>
      <c r="E98" s="61"/>
      <c r="F98" s="61"/>
      <c r="G98" s="10">
        <v>3855.8</v>
      </c>
      <c r="H98" s="10">
        <v>1.07</v>
      </c>
      <c r="I98" s="35">
        <v>0</v>
      </c>
    </row>
    <row r="99" spans="1:9" s="13" customFormat="1" ht="15">
      <c r="A99" s="80" t="s">
        <v>42</v>
      </c>
      <c r="B99" s="81" t="s">
        <v>136</v>
      </c>
      <c r="C99" s="60"/>
      <c r="D99" s="60">
        <f t="shared" si="0"/>
        <v>0</v>
      </c>
      <c r="E99" s="61"/>
      <c r="F99" s="61"/>
      <c r="G99" s="10">
        <v>3855.8</v>
      </c>
      <c r="H99" s="10">
        <v>1.07</v>
      </c>
      <c r="I99" s="35">
        <v>0</v>
      </c>
    </row>
    <row r="100" spans="1:9" s="13" customFormat="1" ht="54.75" customHeight="1">
      <c r="A100" s="80" t="s">
        <v>137</v>
      </c>
      <c r="B100" s="81" t="s">
        <v>71</v>
      </c>
      <c r="C100" s="60"/>
      <c r="D100" s="60">
        <f t="shared" si="0"/>
        <v>0</v>
      </c>
      <c r="E100" s="61"/>
      <c r="F100" s="61"/>
      <c r="G100" s="10">
        <v>3855.8</v>
      </c>
      <c r="H100" s="10">
        <v>1.07</v>
      </c>
      <c r="I100" s="35">
        <v>0</v>
      </c>
    </row>
    <row r="101" spans="1:9" s="13" customFormat="1" ht="15">
      <c r="A101" s="78" t="s">
        <v>41</v>
      </c>
      <c r="B101" s="76"/>
      <c r="C101" s="54" t="s">
        <v>178</v>
      </c>
      <c r="D101" s="54">
        <f>D102</f>
        <v>1208.01</v>
      </c>
      <c r="E101" s="54">
        <f>D101/G101</f>
        <v>0.31</v>
      </c>
      <c r="F101" s="54">
        <f>E101/12</f>
        <v>0.03</v>
      </c>
      <c r="G101" s="10">
        <v>3855.8</v>
      </c>
      <c r="H101" s="10">
        <v>1.07</v>
      </c>
      <c r="I101" s="35">
        <v>0.13</v>
      </c>
    </row>
    <row r="102" spans="1:9" s="13" customFormat="1" ht="15">
      <c r="A102" s="80" t="s">
        <v>38</v>
      </c>
      <c r="B102" s="76" t="s">
        <v>15</v>
      </c>
      <c r="C102" s="60"/>
      <c r="D102" s="60">
        <v>1208.01</v>
      </c>
      <c r="E102" s="61"/>
      <c r="F102" s="61"/>
      <c r="G102" s="10">
        <v>3855.8</v>
      </c>
      <c r="H102" s="10">
        <v>1.07</v>
      </c>
      <c r="I102" s="35">
        <v>0.02</v>
      </c>
    </row>
    <row r="103" spans="1:9" s="10" customFormat="1" ht="30">
      <c r="A103" s="78" t="s">
        <v>44</v>
      </c>
      <c r="B103" s="70"/>
      <c r="C103" s="54" t="s">
        <v>179</v>
      </c>
      <c r="D103" s="54">
        <f>D104+D105</f>
        <v>39463.49</v>
      </c>
      <c r="E103" s="54">
        <f>D103/G103</f>
        <v>10.23</v>
      </c>
      <c r="F103" s="54">
        <f>E103/12</f>
        <v>0.85</v>
      </c>
      <c r="G103" s="10">
        <v>3855.8</v>
      </c>
      <c r="H103" s="10">
        <v>1.07</v>
      </c>
      <c r="I103" s="35">
        <v>0.37</v>
      </c>
    </row>
    <row r="104" spans="1:9" s="13" customFormat="1" ht="45" customHeight="1">
      <c r="A104" s="82" t="s">
        <v>138</v>
      </c>
      <c r="B104" s="81" t="s">
        <v>20</v>
      </c>
      <c r="C104" s="60"/>
      <c r="D104" s="60">
        <v>22276.32</v>
      </c>
      <c r="E104" s="61"/>
      <c r="F104" s="61"/>
      <c r="G104" s="10">
        <v>3855.8</v>
      </c>
      <c r="H104" s="10">
        <v>1.07</v>
      </c>
      <c r="I104" s="35">
        <v>0.03</v>
      </c>
    </row>
    <row r="105" spans="1:9" s="13" customFormat="1" ht="25.5">
      <c r="A105" s="82" t="s">
        <v>180</v>
      </c>
      <c r="B105" s="81" t="s">
        <v>71</v>
      </c>
      <c r="C105" s="60"/>
      <c r="D105" s="60">
        <v>17187.17</v>
      </c>
      <c r="E105" s="61"/>
      <c r="F105" s="61"/>
      <c r="G105" s="10">
        <v>3855.8</v>
      </c>
      <c r="H105" s="10">
        <v>1.07</v>
      </c>
      <c r="I105" s="35">
        <v>0.34</v>
      </c>
    </row>
    <row r="106" spans="1:9" s="10" customFormat="1" ht="15">
      <c r="A106" s="78" t="s">
        <v>43</v>
      </c>
      <c r="B106" s="70"/>
      <c r="C106" s="54" t="s">
        <v>173</v>
      </c>
      <c r="D106" s="54">
        <f>D108+D109+D110+D107</f>
        <v>30740.61</v>
      </c>
      <c r="E106" s="54">
        <f>D106/G106</f>
        <v>7.97</v>
      </c>
      <c r="F106" s="54">
        <f>E106/12</f>
        <v>0.66</v>
      </c>
      <c r="G106" s="10">
        <v>3855.8</v>
      </c>
      <c r="H106" s="10">
        <v>1.07</v>
      </c>
      <c r="I106" s="35">
        <v>0.44</v>
      </c>
    </row>
    <row r="107" spans="1:9" s="10" customFormat="1" ht="15">
      <c r="A107" s="82" t="s">
        <v>163</v>
      </c>
      <c r="B107" s="83" t="s">
        <v>52</v>
      </c>
      <c r="C107" s="55"/>
      <c r="D107" s="55">
        <v>3019.46</v>
      </c>
      <c r="E107" s="56"/>
      <c r="F107" s="56"/>
      <c r="I107" s="35"/>
    </row>
    <row r="108" spans="1:9" s="13" customFormat="1" ht="15">
      <c r="A108" s="80" t="s">
        <v>54</v>
      </c>
      <c r="B108" s="77" t="s">
        <v>15</v>
      </c>
      <c r="C108" s="60"/>
      <c r="D108" s="60">
        <v>2684.88</v>
      </c>
      <c r="E108" s="61"/>
      <c r="F108" s="61"/>
      <c r="G108" s="10">
        <v>3855.8</v>
      </c>
      <c r="H108" s="10">
        <v>1.07</v>
      </c>
      <c r="I108" s="35">
        <v>0.04</v>
      </c>
    </row>
    <row r="109" spans="1:9" s="13" customFormat="1" ht="21.75" customHeight="1">
      <c r="A109" s="80" t="s">
        <v>72</v>
      </c>
      <c r="B109" s="77" t="s">
        <v>49</v>
      </c>
      <c r="C109" s="60"/>
      <c r="D109" s="60">
        <v>19666.75</v>
      </c>
      <c r="E109" s="61"/>
      <c r="F109" s="61"/>
      <c r="G109" s="10">
        <v>3855.8</v>
      </c>
      <c r="H109" s="10"/>
      <c r="I109" s="35"/>
    </row>
    <row r="110" spans="1:9" s="13" customFormat="1" ht="25.5" customHeight="1">
      <c r="A110" s="80" t="s">
        <v>83</v>
      </c>
      <c r="B110" s="77" t="s">
        <v>15</v>
      </c>
      <c r="C110" s="60"/>
      <c r="D110" s="60">
        <v>5369.52</v>
      </c>
      <c r="E110" s="61"/>
      <c r="F110" s="61"/>
      <c r="G110" s="10">
        <v>3855.8</v>
      </c>
      <c r="H110" s="10"/>
      <c r="I110" s="35"/>
    </row>
    <row r="111" spans="1:10" s="13" customFormat="1" ht="18.75" customHeight="1" hidden="1">
      <c r="A111" s="84"/>
      <c r="B111" s="81"/>
      <c r="C111" s="59"/>
      <c r="D111" s="59"/>
      <c r="E111" s="59"/>
      <c r="F111" s="59"/>
      <c r="G111" s="10">
        <v>3855.8</v>
      </c>
      <c r="H111" s="10"/>
      <c r="I111" s="10"/>
      <c r="J111" s="35"/>
    </row>
    <row r="112" spans="1:9" s="10" customFormat="1" ht="118.5">
      <c r="A112" s="84" t="s">
        <v>171</v>
      </c>
      <c r="B112" s="70" t="s">
        <v>10</v>
      </c>
      <c r="C112" s="58"/>
      <c r="D112" s="59">
        <v>50000</v>
      </c>
      <c r="E112" s="59">
        <f>D112/G112</f>
        <v>12.97</v>
      </c>
      <c r="F112" s="59">
        <f>E112/12</f>
        <v>1.08</v>
      </c>
      <c r="G112" s="10">
        <v>3855.8</v>
      </c>
      <c r="H112" s="10">
        <v>1.07</v>
      </c>
      <c r="I112" s="35">
        <v>0.3</v>
      </c>
    </row>
    <row r="113" spans="1:9" s="10" customFormat="1" ht="18.75" hidden="1">
      <c r="A113" s="84" t="s">
        <v>31</v>
      </c>
      <c r="B113" s="70"/>
      <c r="C113" s="58"/>
      <c r="D113" s="58"/>
      <c r="E113" s="58"/>
      <c r="F113" s="57"/>
      <c r="G113" s="10">
        <v>3855.8</v>
      </c>
      <c r="I113" s="35"/>
    </row>
    <row r="114" spans="1:9" s="33" customFormat="1" ht="15" hidden="1">
      <c r="A114" s="82" t="s">
        <v>57</v>
      </c>
      <c r="B114" s="83"/>
      <c r="C114" s="63"/>
      <c r="D114" s="63"/>
      <c r="E114" s="63"/>
      <c r="F114" s="64"/>
      <c r="G114" s="10">
        <v>3855.8</v>
      </c>
      <c r="I114" s="48"/>
    </row>
    <row r="115" spans="1:9" s="33" customFormat="1" ht="15" hidden="1">
      <c r="A115" s="82" t="s">
        <v>58</v>
      </c>
      <c r="B115" s="83"/>
      <c r="C115" s="63"/>
      <c r="D115" s="63"/>
      <c r="E115" s="63"/>
      <c r="F115" s="64"/>
      <c r="G115" s="10">
        <v>3855.8</v>
      </c>
      <c r="I115" s="48"/>
    </row>
    <row r="116" spans="1:9" s="33" customFormat="1" ht="15" hidden="1">
      <c r="A116" s="82" t="s">
        <v>68</v>
      </c>
      <c r="B116" s="83"/>
      <c r="C116" s="63"/>
      <c r="D116" s="63"/>
      <c r="E116" s="63"/>
      <c r="F116" s="64"/>
      <c r="G116" s="10">
        <v>3855.8</v>
      </c>
      <c r="I116" s="48"/>
    </row>
    <row r="117" spans="1:9" s="33" customFormat="1" ht="15" hidden="1">
      <c r="A117" s="82" t="s">
        <v>59</v>
      </c>
      <c r="B117" s="83"/>
      <c r="C117" s="63"/>
      <c r="D117" s="63"/>
      <c r="E117" s="63"/>
      <c r="F117" s="64"/>
      <c r="G117" s="10">
        <v>3855.8</v>
      </c>
      <c r="I117" s="48"/>
    </row>
    <row r="118" spans="1:9" s="33" customFormat="1" ht="15" hidden="1">
      <c r="A118" s="82" t="s">
        <v>67</v>
      </c>
      <c r="B118" s="83"/>
      <c r="C118" s="63"/>
      <c r="D118" s="63"/>
      <c r="E118" s="63"/>
      <c r="F118" s="64"/>
      <c r="G118" s="10">
        <v>3855.8</v>
      </c>
      <c r="I118" s="48"/>
    </row>
    <row r="119" spans="1:9" s="33" customFormat="1" ht="30.75" thickBot="1">
      <c r="A119" s="85" t="s">
        <v>76</v>
      </c>
      <c r="B119" s="86" t="s">
        <v>160</v>
      </c>
      <c r="C119" s="63"/>
      <c r="D119" s="58">
        <v>33555.95</v>
      </c>
      <c r="E119" s="58">
        <f>D119/G119</f>
        <v>8.7</v>
      </c>
      <c r="F119" s="58">
        <f>E119/12</f>
        <v>0.73</v>
      </c>
      <c r="G119" s="10">
        <v>3855.8</v>
      </c>
      <c r="I119" s="48"/>
    </row>
    <row r="120" spans="1:9" s="33" customFormat="1" ht="20.25" thickBot="1">
      <c r="A120" s="87" t="s">
        <v>73</v>
      </c>
      <c r="B120" s="67" t="s">
        <v>9</v>
      </c>
      <c r="C120" s="58"/>
      <c r="D120" s="58">
        <f>E120*G120</f>
        <v>87912.24</v>
      </c>
      <c r="E120" s="58">
        <f>12*F120</f>
        <v>22.8</v>
      </c>
      <c r="F120" s="58">
        <v>1.9</v>
      </c>
      <c r="G120" s="10">
        <v>3855.8</v>
      </c>
      <c r="I120" s="48"/>
    </row>
    <row r="121" spans="1:9" s="42" customFormat="1" ht="20.25" thickBot="1">
      <c r="A121" s="88" t="s">
        <v>32</v>
      </c>
      <c r="B121" s="89"/>
      <c r="C121" s="95"/>
      <c r="D121" s="65">
        <f>D119+D112+D106+D103+D101+D94+D89+D78+D64+D63+D62+D61+D51+D50+D49+D48+D47+D41+D40+D39+D28+D15+D120</f>
        <v>1009997.12</v>
      </c>
      <c r="E121" s="65">
        <f>E119+E112+E106+E103+E101+E94+E89+E78+E64+E63+E62+E61+E51+E50+E49+E48+E47+E41+E40+E39+E28+E15+E120</f>
        <v>261.92</v>
      </c>
      <c r="F121" s="65">
        <f>F119+F112+F106+F103+F101+F94+F89+F78+F64+F63+F62+F61+F51+F50+F49+F48+F47+F41+F40+F39+F28+F15+F120</f>
        <v>21.84</v>
      </c>
      <c r="G121" s="10">
        <v>3855.8</v>
      </c>
      <c r="I121" s="43"/>
    </row>
    <row r="122" spans="1:9" s="18" customFormat="1" ht="20.25" hidden="1" thickBot="1">
      <c r="A122" s="27" t="s">
        <v>27</v>
      </c>
      <c r="B122" s="28" t="s">
        <v>9</v>
      </c>
      <c r="C122" s="94"/>
      <c r="D122" s="66"/>
      <c r="E122" s="67" t="s">
        <v>28</v>
      </c>
      <c r="F122" s="68"/>
      <c r="G122" s="10">
        <v>3855.8</v>
      </c>
      <c r="I122" s="49"/>
    </row>
    <row r="123" spans="1:9" s="20" customFormat="1" ht="15">
      <c r="A123" s="19"/>
      <c r="D123" s="69"/>
      <c r="E123" s="69"/>
      <c r="F123" s="69"/>
      <c r="G123" s="10">
        <v>3855.8</v>
      </c>
      <c r="I123" s="50"/>
    </row>
    <row r="124" spans="1:8" s="10" customFormat="1" ht="29.25" customHeight="1" hidden="1">
      <c r="A124" s="29"/>
      <c r="B124" s="14"/>
      <c r="C124" s="16"/>
      <c r="D124" s="58"/>
      <c r="E124" s="70"/>
      <c r="F124" s="70"/>
      <c r="G124" s="10">
        <v>3855.8</v>
      </c>
      <c r="H124" s="35"/>
    </row>
    <row r="125" spans="1:9" s="20" customFormat="1" ht="15">
      <c r="A125" s="19"/>
      <c r="D125" s="69"/>
      <c r="E125" s="69"/>
      <c r="F125" s="69"/>
      <c r="G125" s="10">
        <v>3855.8</v>
      </c>
      <c r="I125" s="50"/>
    </row>
    <row r="126" spans="1:9" s="20" customFormat="1" ht="15">
      <c r="A126" s="19"/>
      <c r="D126" s="69"/>
      <c r="E126" s="69"/>
      <c r="F126" s="69"/>
      <c r="G126" s="10">
        <v>3855.8</v>
      </c>
      <c r="I126" s="50"/>
    </row>
    <row r="127" spans="1:9" s="20" customFormat="1" ht="15.75" thickBot="1">
      <c r="A127" s="19"/>
      <c r="D127" s="69"/>
      <c r="E127" s="69"/>
      <c r="F127" s="69"/>
      <c r="G127" s="10">
        <v>3855.8</v>
      </c>
      <c r="I127" s="50"/>
    </row>
    <row r="128" spans="1:9" s="42" customFormat="1" ht="21.75" customHeight="1">
      <c r="A128" s="39" t="s">
        <v>31</v>
      </c>
      <c r="B128" s="40"/>
      <c r="C128" s="41"/>
      <c r="D128" s="71">
        <f>D129+D130+D131+D132+D133+D134+D135+D136+D137+D138+D139+D140+D141+D142+D143+D144+D145+D146+D147</f>
        <v>1986799.5</v>
      </c>
      <c r="E128" s="71">
        <f>E129+E130+E131+E132+E133+E134+E135+E136+E137+E138+E139+E140+E141+E142+E143+E144+E145+E146+E147</f>
        <v>515.27</v>
      </c>
      <c r="F128" s="71">
        <f>F129+F130+F131+F132+F133+F134+F135+F136+F137+F138+F139+F140+F141+F142+F143+F144+F145+F146+F147</f>
        <v>42.95</v>
      </c>
      <c r="G128" s="10">
        <v>3855.8</v>
      </c>
      <c r="I128" s="43"/>
    </row>
    <row r="129" spans="1:9" s="90" customFormat="1" ht="15">
      <c r="A129" s="82" t="s">
        <v>141</v>
      </c>
      <c r="B129" s="83"/>
      <c r="C129" s="63"/>
      <c r="D129" s="63">
        <v>37130.17</v>
      </c>
      <c r="E129" s="63">
        <f>D129/G129</f>
        <v>9.63</v>
      </c>
      <c r="F129" s="64">
        <f>E129/12</f>
        <v>0.8</v>
      </c>
      <c r="G129" s="10">
        <v>3855.8</v>
      </c>
      <c r="I129" s="91"/>
    </row>
    <row r="130" spans="1:9" s="90" customFormat="1" ht="15">
      <c r="A130" s="82" t="s">
        <v>142</v>
      </c>
      <c r="B130" s="83"/>
      <c r="C130" s="63"/>
      <c r="D130" s="63">
        <v>49796.04</v>
      </c>
      <c r="E130" s="63">
        <f aca="true" t="shared" si="1" ref="E130:E147">D130/G130</f>
        <v>12.91</v>
      </c>
      <c r="F130" s="64">
        <f aca="true" t="shared" si="2" ref="F130:F147">E130/12</f>
        <v>1.08</v>
      </c>
      <c r="G130" s="10">
        <v>3855.8</v>
      </c>
      <c r="I130" s="91"/>
    </row>
    <row r="131" spans="1:9" s="90" customFormat="1" ht="25.5">
      <c r="A131" s="82" t="s">
        <v>143</v>
      </c>
      <c r="B131" s="83"/>
      <c r="C131" s="63"/>
      <c r="D131" s="63">
        <v>142490.07</v>
      </c>
      <c r="E131" s="63">
        <f t="shared" si="1"/>
        <v>36.95</v>
      </c>
      <c r="F131" s="64">
        <f t="shared" si="2"/>
        <v>3.08</v>
      </c>
      <c r="G131" s="10">
        <v>3855.8</v>
      </c>
      <c r="I131" s="91"/>
    </row>
    <row r="132" spans="1:9" s="90" customFormat="1" ht="15">
      <c r="A132" s="82" t="s">
        <v>145</v>
      </c>
      <c r="B132" s="83"/>
      <c r="C132" s="63"/>
      <c r="D132" s="63">
        <v>47967.58</v>
      </c>
      <c r="E132" s="63">
        <f t="shared" si="1"/>
        <v>12.44</v>
      </c>
      <c r="F132" s="64">
        <f t="shared" si="2"/>
        <v>1.04</v>
      </c>
      <c r="G132" s="10">
        <v>3855.8</v>
      </c>
      <c r="I132" s="91"/>
    </row>
    <row r="133" spans="1:9" s="90" customFormat="1" ht="15">
      <c r="A133" s="82" t="s">
        <v>144</v>
      </c>
      <c r="B133" s="83"/>
      <c r="C133" s="63"/>
      <c r="D133" s="63">
        <v>421225.45</v>
      </c>
      <c r="E133" s="63">
        <f t="shared" si="1"/>
        <v>109.24</v>
      </c>
      <c r="F133" s="64">
        <f t="shared" si="2"/>
        <v>9.1</v>
      </c>
      <c r="G133" s="10">
        <v>3855.8</v>
      </c>
      <c r="I133" s="91"/>
    </row>
    <row r="134" spans="1:9" s="90" customFormat="1" ht="15">
      <c r="A134" s="82" t="s">
        <v>146</v>
      </c>
      <c r="B134" s="83"/>
      <c r="C134" s="63"/>
      <c r="D134" s="63">
        <v>12522.1</v>
      </c>
      <c r="E134" s="63">
        <f t="shared" si="1"/>
        <v>3.25</v>
      </c>
      <c r="F134" s="64">
        <f t="shared" si="2"/>
        <v>0.27</v>
      </c>
      <c r="G134" s="10">
        <v>3855.8</v>
      </c>
      <c r="I134" s="91"/>
    </row>
    <row r="135" spans="1:9" s="90" customFormat="1" ht="15">
      <c r="A135" s="82" t="s">
        <v>147</v>
      </c>
      <c r="B135" s="83"/>
      <c r="C135" s="63"/>
      <c r="D135" s="63">
        <v>41662.71</v>
      </c>
      <c r="E135" s="63">
        <f t="shared" si="1"/>
        <v>10.81</v>
      </c>
      <c r="F135" s="64">
        <f t="shared" si="2"/>
        <v>0.9</v>
      </c>
      <c r="G135" s="10">
        <v>3855.8</v>
      </c>
      <c r="I135" s="91"/>
    </row>
    <row r="136" spans="1:9" s="90" customFormat="1" ht="15">
      <c r="A136" s="82" t="s">
        <v>80</v>
      </c>
      <c r="B136" s="83"/>
      <c r="C136" s="63"/>
      <c r="D136" s="63">
        <v>4430.24</v>
      </c>
      <c r="E136" s="63">
        <f t="shared" si="1"/>
        <v>1.15</v>
      </c>
      <c r="F136" s="64">
        <f t="shared" si="2"/>
        <v>0.1</v>
      </c>
      <c r="G136" s="10">
        <v>3855.8</v>
      </c>
      <c r="I136" s="91"/>
    </row>
    <row r="137" spans="1:9" s="90" customFormat="1" ht="15">
      <c r="A137" s="82" t="s">
        <v>148</v>
      </c>
      <c r="B137" s="83"/>
      <c r="C137" s="63"/>
      <c r="D137" s="63">
        <v>203907.33</v>
      </c>
      <c r="E137" s="63">
        <f t="shared" si="1"/>
        <v>52.88</v>
      </c>
      <c r="F137" s="64">
        <f t="shared" si="2"/>
        <v>4.41</v>
      </c>
      <c r="G137" s="10">
        <v>3855.8</v>
      </c>
      <c r="I137" s="91"/>
    </row>
    <row r="138" spans="1:9" s="90" customFormat="1" ht="25.5">
      <c r="A138" s="82" t="s">
        <v>149</v>
      </c>
      <c r="B138" s="83"/>
      <c r="C138" s="63"/>
      <c r="D138" s="63">
        <v>20891.13</v>
      </c>
      <c r="E138" s="63">
        <f t="shared" si="1"/>
        <v>5.42</v>
      </c>
      <c r="F138" s="64">
        <f t="shared" si="2"/>
        <v>0.45</v>
      </c>
      <c r="G138" s="10">
        <v>3855.8</v>
      </c>
      <c r="I138" s="91"/>
    </row>
    <row r="139" spans="1:9" s="90" customFormat="1" ht="15">
      <c r="A139" s="82" t="s">
        <v>150</v>
      </c>
      <c r="B139" s="83"/>
      <c r="C139" s="63"/>
      <c r="D139" s="63">
        <v>6113.59</v>
      </c>
      <c r="E139" s="63">
        <f t="shared" si="1"/>
        <v>1.59</v>
      </c>
      <c r="F139" s="64">
        <f t="shared" si="2"/>
        <v>0.13</v>
      </c>
      <c r="G139" s="10">
        <v>3855.8</v>
      </c>
      <c r="I139" s="91"/>
    </row>
    <row r="140" spans="1:9" s="90" customFormat="1" ht="15">
      <c r="A140" s="82" t="s">
        <v>151</v>
      </c>
      <c r="B140" s="83"/>
      <c r="C140" s="63"/>
      <c r="D140" s="63">
        <v>6260.86</v>
      </c>
      <c r="E140" s="63">
        <f t="shared" si="1"/>
        <v>1.62</v>
      </c>
      <c r="F140" s="64">
        <f t="shared" si="2"/>
        <v>0.14</v>
      </c>
      <c r="G140" s="10">
        <v>3855.8</v>
      </c>
      <c r="I140" s="91"/>
    </row>
    <row r="141" spans="1:9" s="90" customFormat="1" ht="27.75" customHeight="1">
      <c r="A141" s="82" t="s">
        <v>152</v>
      </c>
      <c r="B141" s="83"/>
      <c r="C141" s="63"/>
      <c r="D141" s="63">
        <v>15619.52</v>
      </c>
      <c r="E141" s="63">
        <f t="shared" si="1"/>
        <v>4.05</v>
      </c>
      <c r="F141" s="64">
        <f t="shared" si="2"/>
        <v>0.34</v>
      </c>
      <c r="G141" s="10">
        <v>3855.8</v>
      </c>
      <c r="I141" s="91"/>
    </row>
    <row r="142" spans="1:9" s="90" customFormat="1" ht="25.5">
      <c r="A142" s="82" t="s">
        <v>153</v>
      </c>
      <c r="B142" s="83"/>
      <c r="C142" s="63"/>
      <c r="D142" s="63">
        <v>7358.93</v>
      </c>
      <c r="E142" s="63">
        <f t="shared" si="1"/>
        <v>1.91</v>
      </c>
      <c r="F142" s="64">
        <f t="shared" si="2"/>
        <v>0.16</v>
      </c>
      <c r="G142" s="10">
        <v>3855.8</v>
      </c>
      <c r="I142" s="91"/>
    </row>
    <row r="143" spans="1:9" s="90" customFormat="1" ht="15">
      <c r="A143" s="82" t="s">
        <v>167</v>
      </c>
      <c r="B143" s="83"/>
      <c r="C143" s="63"/>
      <c r="D143" s="63">
        <v>1557.81</v>
      </c>
      <c r="E143" s="63">
        <f t="shared" si="1"/>
        <v>0.4</v>
      </c>
      <c r="F143" s="64">
        <f t="shared" si="2"/>
        <v>0.03</v>
      </c>
      <c r="G143" s="10">
        <v>3855.8</v>
      </c>
      <c r="I143" s="91"/>
    </row>
    <row r="144" spans="1:9" s="90" customFormat="1" ht="20.25" customHeight="1">
      <c r="A144" s="82" t="s">
        <v>74</v>
      </c>
      <c r="B144" s="83"/>
      <c r="C144" s="63"/>
      <c r="D144" s="63">
        <v>125254.47</v>
      </c>
      <c r="E144" s="63">
        <f t="shared" si="1"/>
        <v>32.48</v>
      </c>
      <c r="F144" s="64">
        <f t="shared" si="2"/>
        <v>2.71</v>
      </c>
      <c r="G144" s="10">
        <v>3855.8</v>
      </c>
      <c r="I144" s="91"/>
    </row>
    <row r="145" spans="1:9" s="90" customFormat="1" ht="20.25" customHeight="1">
      <c r="A145" s="96" t="s">
        <v>154</v>
      </c>
      <c r="B145" s="83"/>
      <c r="C145" s="63"/>
      <c r="D145" s="63">
        <v>39931.5</v>
      </c>
      <c r="E145" s="63">
        <f t="shared" si="1"/>
        <v>10.36</v>
      </c>
      <c r="F145" s="64">
        <f t="shared" si="2"/>
        <v>0.86</v>
      </c>
      <c r="G145" s="10">
        <v>3855.8</v>
      </c>
      <c r="I145" s="91"/>
    </row>
    <row r="146" spans="1:9" s="90" customFormat="1" ht="20.25" customHeight="1">
      <c r="A146" s="96" t="s">
        <v>164</v>
      </c>
      <c r="B146" s="83"/>
      <c r="C146" s="63"/>
      <c r="D146" s="63">
        <v>710300</v>
      </c>
      <c r="E146" s="63">
        <f t="shared" si="1"/>
        <v>184.22</v>
      </c>
      <c r="F146" s="64">
        <f t="shared" si="2"/>
        <v>15.35</v>
      </c>
      <c r="G146" s="10">
        <v>3855.8</v>
      </c>
      <c r="I146" s="91"/>
    </row>
    <row r="147" spans="1:9" s="20" customFormat="1" ht="19.5" customHeight="1">
      <c r="A147" s="99" t="s">
        <v>165</v>
      </c>
      <c r="B147" s="100"/>
      <c r="C147" s="100"/>
      <c r="D147" s="101">
        <v>92380</v>
      </c>
      <c r="E147" s="63">
        <f t="shared" si="1"/>
        <v>23.96</v>
      </c>
      <c r="F147" s="64">
        <f t="shared" si="2"/>
        <v>2</v>
      </c>
      <c r="G147" s="10">
        <v>3855.8</v>
      </c>
      <c r="I147" s="50"/>
    </row>
    <row r="148" spans="1:9" s="20" customFormat="1" ht="12.75">
      <c r="A148" s="19"/>
      <c r="F148" s="21"/>
      <c r="I148" s="50"/>
    </row>
    <row r="149" spans="1:9" s="20" customFormat="1" ht="12.75">
      <c r="A149" s="19"/>
      <c r="F149" s="21"/>
      <c r="I149" s="50"/>
    </row>
    <row r="150" spans="1:9" s="17" customFormat="1" ht="19.5" thickBot="1">
      <c r="A150" s="22"/>
      <c r="B150" s="23"/>
      <c r="C150" s="24"/>
      <c r="D150" s="24"/>
      <c r="E150" s="24"/>
      <c r="F150" s="25"/>
      <c r="I150" s="51"/>
    </row>
    <row r="151" spans="1:9" s="17" customFormat="1" ht="20.25" thickBot="1">
      <c r="A151" s="38" t="s">
        <v>69</v>
      </c>
      <c r="B151" s="36"/>
      <c r="C151" s="37"/>
      <c r="D151" s="37">
        <f>D121+D124+D128</f>
        <v>2996796.62</v>
      </c>
      <c r="E151" s="37">
        <f>E121+E124+E128</f>
        <v>777.19</v>
      </c>
      <c r="F151" s="37">
        <f>F121+F124+F128</f>
        <v>64.79</v>
      </c>
      <c r="I151" s="51"/>
    </row>
    <row r="152" spans="1:9" s="17" customFormat="1" ht="18.75">
      <c r="A152" s="22"/>
      <c r="B152" s="23"/>
      <c r="C152" s="24"/>
      <c r="D152" s="24"/>
      <c r="E152" s="24"/>
      <c r="F152" s="25"/>
      <c r="I152" s="51"/>
    </row>
    <row r="153" s="20" customFormat="1" ht="12.75">
      <c r="I153" s="50"/>
    </row>
    <row r="154" spans="1:9" s="20" customFormat="1" ht="14.25">
      <c r="A154" s="121" t="s">
        <v>29</v>
      </c>
      <c r="B154" s="121"/>
      <c r="C154" s="121"/>
      <c r="D154" s="121"/>
      <c r="F154" s="21"/>
      <c r="I154" s="50"/>
    </row>
    <row r="155" spans="6:9" s="20" customFormat="1" ht="12.75">
      <c r="F155" s="21"/>
      <c r="I155" s="50"/>
    </row>
    <row r="156" spans="1:9" s="20" customFormat="1" ht="12.75">
      <c r="A156" s="19" t="s">
        <v>30</v>
      </c>
      <c r="F156" s="21"/>
      <c r="I156" s="50"/>
    </row>
    <row r="157" spans="6:9" s="20" customFormat="1" ht="12.75">
      <c r="F157" s="21"/>
      <c r="I157" s="50"/>
    </row>
    <row r="158" spans="6:9" s="20" customFormat="1" ht="12.75">
      <c r="F158" s="21"/>
      <c r="I158" s="50"/>
    </row>
    <row r="159" spans="6:9" s="20" customFormat="1" ht="12.75">
      <c r="F159" s="21"/>
      <c r="I159" s="50"/>
    </row>
    <row r="160" spans="6:9" s="20" customFormat="1" ht="12.75">
      <c r="F160" s="21"/>
      <c r="I160" s="50"/>
    </row>
    <row r="161" spans="6:9" s="20" customFormat="1" ht="12.75">
      <c r="F161" s="21"/>
      <c r="I161" s="50"/>
    </row>
    <row r="162" spans="6:9" s="20" customFormat="1" ht="12.75">
      <c r="F162" s="21"/>
      <c r="I162" s="50"/>
    </row>
    <row r="163" spans="6:9" s="20" customFormat="1" ht="12.75">
      <c r="F163" s="21"/>
      <c r="I163" s="50"/>
    </row>
    <row r="164" spans="6:9" s="20" customFormat="1" ht="12.75">
      <c r="F164" s="21"/>
      <c r="I164" s="50"/>
    </row>
    <row r="165" spans="6:9" s="20" customFormat="1" ht="12.75">
      <c r="F165" s="21"/>
      <c r="I165" s="50"/>
    </row>
    <row r="166" spans="6:9" s="20" customFormat="1" ht="12.75">
      <c r="F166" s="21"/>
      <c r="I166" s="50"/>
    </row>
    <row r="167" spans="6:9" s="20" customFormat="1" ht="12.75">
      <c r="F167" s="21"/>
      <c r="I167" s="50"/>
    </row>
    <row r="168" spans="6:9" s="20" customFormat="1" ht="12.75">
      <c r="F168" s="21"/>
      <c r="I168" s="50"/>
    </row>
    <row r="169" spans="6:9" s="20" customFormat="1" ht="12.75">
      <c r="F169" s="21"/>
      <c r="I169" s="50"/>
    </row>
    <row r="170" spans="6:9" s="20" customFormat="1" ht="12.75">
      <c r="F170" s="21"/>
      <c r="I170" s="50"/>
    </row>
    <row r="171" spans="6:9" s="20" customFormat="1" ht="12.75">
      <c r="F171" s="21"/>
      <c r="I171" s="50"/>
    </row>
    <row r="172" spans="6:9" s="20" customFormat="1" ht="12.75">
      <c r="F172" s="21"/>
      <c r="I172" s="50"/>
    </row>
    <row r="173" spans="6:9" s="20" customFormat="1" ht="12.75">
      <c r="F173" s="21"/>
      <c r="I173" s="50"/>
    </row>
  </sheetData>
  <sheetProtection/>
  <mergeCells count="12">
    <mergeCell ref="A8:F8"/>
    <mergeCell ref="A9:F9"/>
    <mergeCell ref="A10:F10"/>
    <mergeCell ref="A11:F11"/>
    <mergeCell ref="A14:F14"/>
    <mergeCell ref="A154:D15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zoomScale="75" zoomScaleNormal="75" zoomScalePageLayoutView="0" workbookViewId="0" topLeftCell="A119">
      <selection activeCell="A1" sqref="A1:F14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9.625" style="1" customWidth="1"/>
    <col min="5" max="5" width="13.875" style="1" customWidth="1"/>
    <col min="6" max="6" width="20.875" style="26" customWidth="1"/>
    <col min="7" max="7" width="10.625" style="1" customWidth="1"/>
    <col min="8" max="8" width="15.375" style="1" hidden="1" customWidth="1"/>
    <col min="9" max="9" width="15.375" style="44" hidden="1" customWidth="1"/>
    <col min="10" max="12" width="15.375" style="1" customWidth="1"/>
    <col min="13" max="16384" width="9.125" style="1" customWidth="1"/>
  </cols>
  <sheetData>
    <row r="1" spans="1:6" ht="16.5" customHeight="1">
      <c r="A1" s="105" t="s">
        <v>168</v>
      </c>
      <c r="B1" s="106"/>
      <c r="C1" s="106"/>
      <c r="D1" s="106"/>
      <c r="E1" s="106"/>
      <c r="F1" s="106"/>
    </row>
    <row r="2" spans="2:6" ht="12.75" customHeight="1">
      <c r="B2" s="107"/>
      <c r="C2" s="107"/>
      <c r="D2" s="107"/>
      <c r="E2" s="106"/>
      <c r="F2" s="106"/>
    </row>
    <row r="3" spans="1:6" ht="19.5" customHeight="1">
      <c r="A3" s="52" t="s">
        <v>84</v>
      </c>
      <c r="B3" s="107" t="s">
        <v>0</v>
      </c>
      <c r="C3" s="107"/>
      <c r="D3" s="107"/>
      <c r="E3" s="106"/>
      <c r="F3" s="106"/>
    </row>
    <row r="4" spans="2:6" ht="14.25" customHeight="1">
      <c r="B4" s="107" t="s">
        <v>169</v>
      </c>
      <c r="C4" s="107"/>
      <c r="D4" s="107"/>
      <c r="E4" s="106"/>
      <c r="F4" s="106"/>
    </row>
    <row r="5" spans="1:9" ht="39.75" customHeight="1">
      <c r="A5" s="108" t="s">
        <v>185</v>
      </c>
      <c r="B5" s="109"/>
      <c r="C5" s="109"/>
      <c r="D5" s="109"/>
      <c r="E5" s="109"/>
      <c r="F5" s="109"/>
      <c r="I5" s="1"/>
    </row>
    <row r="6" spans="1:9" ht="24.75" customHeight="1">
      <c r="A6" s="110" t="s">
        <v>85</v>
      </c>
      <c r="B6" s="110"/>
      <c r="C6" s="110"/>
      <c r="D6" s="110"/>
      <c r="E6" s="110"/>
      <c r="F6" s="110"/>
      <c r="I6" s="1"/>
    </row>
    <row r="7" spans="2:7" ht="35.25" customHeight="1" hidden="1">
      <c r="B7" s="2"/>
      <c r="C7" s="2"/>
      <c r="D7" s="2"/>
      <c r="E7" s="2"/>
      <c r="F7" s="2"/>
      <c r="G7" s="2"/>
    </row>
    <row r="8" spans="1:9" s="3" customFormat="1" ht="22.5" customHeight="1">
      <c r="A8" s="111" t="s">
        <v>1</v>
      </c>
      <c r="B8" s="111"/>
      <c r="C8" s="111"/>
      <c r="D8" s="111"/>
      <c r="E8" s="112"/>
      <c r="F8" s="112"/>
      <c r="I8" s="45"/>
    </row>
    <row r="9" spans="1:6" s="4" customFormat="1" ht="18.75" customHeight="1">
      <c r="A9" s="111" t="s">
        <v>155</v>
      </c>
      <c r="B9" s="111"/>
      <c r="C9" s="111"/>
      <c r="D9" s="111"/>
      <c r="E9" s="112"/>
      <c r="F9" s="112"/>
    </row>
    <row r="10" spans="1:6" s="5" customFormat="1" ht="17.25" customHeight="1">
      <c r="A10" s="113" t="s">
        <v>56</v>
      </c>
      <c r="B10" s="113"/>
      <c r="C10" s="113"/>
      <c r="D10" s="113"/>
      <c r="E10" s="114"/>
      <c r="F10" s="114"/>
    </row>
    <row r="11" spans="1:6" s="4" customFormat="1" ht="30" customHeight="1" thickBot="1">
      <c r="A11" s="115" t="s">
        <v>66</v>
      </c>
      <c r="B11" s="115"/>
      <c r="C11" s="115"/>
      <c r="D11" s="115"/>
      <c r="E11" s="116"/>
      <c r="F11" s="116"/>
    </row>
    <row r="12" spans="1:9" s="10" customFormat="1" ht="139.5" customHeight="1" thickBot="1">
      <c r="A12" s="6" t="s">
        <v>2</v>
      </c>
      <c r="B12" s="7" t="s">
        <v>3</v>
      </c>
      <c r="C12" s="8" t="s">
        <v>93</v>
      </c>
      <c r="D12" s="8" t="s">
        <v>33</v>
      </c>
      <c r="E12" s="8" t="s">
        <v>4</v>
      </c>
      <c r="F12" s="9" t="s">
        <v>5</v>
      </c>
      <c r="I12" s="35"/>
    </row>
    <row r="13" spans="1:9" s="13" customFormat="1" ht="12.75">
      <c r="A13" s="11">
        <v>1</v>
      </c>
      <c r="B13" s="12">
        <v>2</v>
      </c>
      <c r="C13" s="30"/>
      <c r="D13" s="30"/>
      <c r="E13" s="31">
        <v>3</v>
      </c>
      <c r="F13" s="32">
        <v>4</v>
      </c>
      <c r="I13" s="46"/>
    </row>
    <row r="14" spans="1:9" s="13" customFormat="1" ht="49.5" customHeight="1">
      <c r="A14" s="117" t="s">
        <v>6</v>
      </c>
      <c r="B14" s="118"/>
      <c r="C14" s="118"/>
      <c r="D14" s="118"/>
      <c r="E14" s="119"/>
      <c r="F14" s="120"/>
      <c r="I14" s="46"/>
    </row>
    <row r="15" spans="1:9" s="10" customFormat="1" ht="21.75" customHeight="1">
      <c r="A15" s="72" t="s">
        <v>77</v>
      </c>
      <c r="B15" s="70" t="s">
        <v>7</v>
      </c>
      <c r="C15" s="92" t="s">
        <v>140</v>
      </c>
      <c r="D15" s="53">
        <f>E15*G15</f>
        <v>155465.86</v>
      </c>
      <c r="E15" s="54">
        <f>F15*12</f>
        <v>40.32</v>
      </c>
      <c r="F15" s="54">
        <f>F25+F27</f>
        <v>3.36</v>
      </c>
      <c r="G15" s="10">
        <v>3855.8</v>
      </c>
      <c r="H15" s="10">
        <v>1.07</v>
      </c>
      <c r="I15" s="35">
        <v>2.24</v>
      </c>
    </row>
    <row r="16" spans="1:9" s="10" customFormat="1" ht="27.75" customHeight="1">
      <c r="A16" s="97" t="s">
        <v>63</v>
      </c>
      <c r="B16" s="98" t="s">
        <v>64</v>
      </c>
      <c r="C16" s="92"/>
      <c r="D16" s="53"/>
      <c r="E16" s="54"/>
      <c r="F16" s="54"/>
      <c r="I16" s="35"/>
    </row>
    <row r="17" spans="1:9" s="10" customFormat="1" ht="15">
      <c r="A17" s="97" t="s">
        <v>65</v>
      </c>
      <c r="B17" s="98" t="s">
        <v>64</v>
      </c>
      <c r="C17" s="92"/>
      <c r="D17" s="53"/>
      <c r="E17" s="54"/>
      <c r="F17" s="54"/>
      <c r="I17" s="35"/>
    </row>
    <row r="18" spans="1:9" s="10" customFormat="1" ht="121.5" customHeight="1">
      <c r="A18" s="97" t="s">
        <v>86</v>
      </c>
      <c r="B18" s="98" t="s">
        <v>20</v>
      </c>
      <c r="C18" s="92"/>
      <c r="D18" s="53"/>
      <c r="E18" s="54"/>
      <c r="F18" s="54"/>
      <c r="I18" s="35"/>
    </row>
    <row r="19" spans="1:9" s="10" customFormat="1" ht="15">
      <c r="A19" s="97" t="s">
        <v>87</v>
      </c>
      <c r="B19" s="98" t="s">
        <v>64</v>
      </c>
      <c r="C19" s="92"/>
      <c r="D19" s="53"/>
      <c r="E19" s="54"/>
      <c r="F19" s="54"/>
      <c r="I19" s="35"/>
    </row>
    <row r="20" spans="1:9" s="10" customFormat="1" ht="15">
      <c r="A20" s="97" t="s">
        <v>88</v>
      </c>
      <c r="B20" s="98" t="s">
        <v>64</v>
      </c>
      <c r="C20" s="92"/>
      <c r="D20" s="53"/>
      <c r="E20" s="54"/>
      <c r="F20" s="54"/>
      <c r="I20" s="35"/>
    </row>
    <row r="21" spans="1:9" s="10" customFormat="1" ht="29.25" customHeight="1">
      <c r="A21" s="97" t="s">
        <v>89</v>
      </c>
      <c r="B21" s="98" t="s">
        <v>10</v>
      </c>
      <c r="C21" s="55"/>
      <c r="D21" s="55"/>
      <c r="E21" s="56"/>
      <c r="F21" s="56"/>
      <c r="I21" s="35"/>
    </row>
    <row r="22" spans="1:9" s="10" customFormat="1" ht="15">
      <c r="A22" s="97" t="s">
        <v>90</v>
      </c>
      <c r="B22" s="98" t="s">
        <v>12</v>
      </c>
      <c r="C22" s="55"/>
      <c r="D22" s="55"/>
      <c r="E22" s="56"/>
      <c r="F22" s="56"/>
      <c r="I22" s="35"/>
    </row>
    <row r="23" spans="1:9" s="10" customFormat="1" ht="15">
      <c r="A23" s="97" t="s">
        <v>91</v>
      </c>
      <c r="B23" s="98" t="s">
        <v>64</v>
      </c>
      <c r="C23" s="55"/>
      <c r="D23" s="55"/>
      <c r="E23" s="56"/>
      <c r="F23" s="56"/>
      <c r="I23" s="35"/>
    </row>
    <row r="24" spans="1:9" s="10" customFormat="1" ht="15">
      <c r="A24" s="97" t="s">
        <v>92</v>
      </c>
      <c r="B24" s="98" t="s">
        <v>15</v>
      </c>
      <c r="C24" s="55"/>
      <c r="D24" s="55"/>
      <c r="E24" s="56"/>
      <c r="F24" s="56"/>
      <c r="I24" s="35"/>
    </row>
    <row r="25" spans="1:9" s="10" customFormat="1" ht="15">
      <c r="A25" s="72" t="s">
        <v>78</v>
      </c>
      <c r="B25" s="73"/>
      <c r="C25" s="55"/>
      <c r="D25" s="55"/>
      <c r="E25" s="56"/>
      <c r="F25" s="54">
        <v>3.24</v>
      </c>
      <c r="G25" s="10">
        <v>3855.8</v>
      </c>
      <c r="I25" s="35"/>
    </row>
    <row r="26" spans="1:9" s="10" customFormat="1" ht="18.75" customHeight="1">
      <c r="A26" s="74" t="s">
        <v>75</v>
      </c>
      <c r="B26" s="73" t="s">
        <v>64</v>
      </c>
      <c r="C26" s="55"/>
      <c r="D26" s="55"/>
      <c r="E26" s="56"/>
      <c r="F26" s="56">
        <v>0.12</v>
      </c>
      <c r="G26" s="10">
        <v>3855.8</v>
      </c>
      <c r="I26" s="35"/>
    </row>
    <row r="27" spans="1:9" s="10" customFormat="1" ht="21" customHeight="1">
      <c r="A27" s="72" t="s">
        <v>78</v>
      </c>
      <c r="B27" s="73"/>
      <c r="C27" s="55"/>
      <c r="D27" s="55"/>
      <c r="E27" s="56"/>
      <c r="F27" s="54">
        <f>F26</f>
        <v>0.12</v>
      </c>
      <c r="G27" s="10">
        <v>3855.8</v>
      </c>
      <c r="I27" s="35"/>
    </row>
    <row r="28" spans="1:9" s="10" customFormat="1" ht="36" customHeight="1">
      <c r="A28" s="72" t="s">
        <v>8</v>
      </c>
      <c r="B28" s="75" t="s">
        <v>9</v>
      </c>
      <c r="C28" s="53" t="s">
        <v>156</v>
      </c>
      <c r="D28" s="53">
        <f>E28*G28</f>
        <v>175824.48</v>
      </c>
      <c r="E28" s="54">
        <f>F28*12</f>
        <v>45.6</v>
      </c>
      <c r="F28" s="54">
        <v>3.8</v>
      </c>
      <c r="G28" s="10">
        <v>3855.8</v>
      </c>
      <c r="H28" s="10">
        <v>1.07</v>
      </c>
      <c r="I28" s="35">
        <v>3.65</v>
      </c>
    </row>
    <row r="29" spans="1:9" s="34" customFormat="1" ht="15">
      <c r="A29" s="97" t="s">
        <v>94</v>
      </c>
      <c r="B29" s="98" t="s">
        <v>9</v>
      </c>
      <c r="C29" s="53"/>
      <c r="D29" s="53"/>
      <c r="E29" s="54"/>
      <c r="F29" s="54"/>
      <c r="G29" s="10">
        <v>3855.8</v>
      </c>
      <c r="I29" s="47"/>
    </row>
    <row r="30" spans="1:9" s="34" customFormat="1" ht="15">
      <c r="A30" s="97" t="s">
        <v>95</v>
      </c>
      <c r="B30" s="98" t="s">
        <v>96</v>
      </c>
      <c r="C30" s="53"/>
      <c r="D30" s="53"/>
      <c r="E30" s="54"/>
      <c r="F30" s="54"/>
      <c r="G30" s="10">
        <v>3855.8</v>
      </c>
      <c r="I30" s="47"/>
    </row>
    <row r="31" spans="1:9" s="34" customFormat="1" ht="15">
      <c r="A31" s="97" t="s">
        <v>97</v>
      </c>
      <c r="B31" s="98" t="s">
        <v>98</v>
      </c>
      <c r="C31" s="53"/>
      <c r="D31" s="53"/>
      <c r="E31" s="54"/>
      <c r="F31" s="54"/>
      <c r="G31" s="10">
        <v>3855.8</v>
      </c>
      <c r="I31" s="47"/>
    </row>
    <row r="32" spans="1:9" s="34" customFormat="1" ht="15">
      <c r="A32" s="97" t="s">
        <v>60</v>
      </c>
      <c r="B32" s="98" t="s">
        <v>9</v>
      </c>
      <c r="C32" s="53"/>
      <c r="D32" s="53"/>
      <c r="E32" s="54"/>
      <c r="F32" s="54"/>
      <c r="G32" s="10">
        <v>3855.8</v>
      </c>
      <c r="I32" s="47"/>
    </row>
    <row r="33" spans="1:9" s="34" customFormat="1" ht="25.5">
      <c r="A33" s="97" t="s">
        <v>61</v>
      </c>
      <c r="B33" s="98" t="s">
        <v>10</v>
      </c>
      <c r="C33" s="53"/>
      <c r="D33" s="53"/>
      <c r="E33" s="54"/>
      <c r="F33" s="54"/>
      <c r="G33" s="10">
        <v>3855.8</v>
      </c>
      <c r="I33" s="47"/>
    </row>
    <row r="34" spans="1:9" s="34" customFormat="1" ht="15">
      <c r="A34" s="97" t="s">
        <v>99</v>
      </c>
      <c r="B34" s="98" t="s">
        <v>9</v>
      </c>
      <c r="C34" s="53"/>
      <c r="D34" s="53"/>
      <c r="E34" s="54"/>
      <c r="F34" s="54"/>
      <c r="G34" s="10">
        <v>3855.8</v>
      </c>
      <c r="I34" s="47"/>
    </row>
    <row r="35" spans="1:9" s="34" customFormat="1" ht="15">
      <c r="A35" s="97" t="s">
        <v>100</v>
      </c>
      <c r="B35" s="98" t="s">
        <v>9</v>
      </c>
      <c r="C35" s="53"/>
      <c r="D35" s="53"/>
      <c r="E35" s="54"/>
      <c r="F35" s="54"/>
      <c r="G35" s="10">
        <v>3855.8</v>
      </c>
      <c r="I35" s="47"/>
    </row>
    <row r="36" spans="1:9" s="34" customFormat="1" ht="25.5">
      <c r="A36" s="97" t="s">
        <v>101</v>
      </c>
      <c r="B36" s="98" t="s">
        <v>62</v>
      </c>
      <c r="C36" s="53"/>
      <c r="D36" s="53"/>
      <c r="E36" s="54"/>
      <c r="F36" s="54"/>
      <c r="G36" s="10">
        <v>3855.8</v>
      </c>
      <c r="I36" s="47"/>
    </row>
    <row r="37" spans="1:9" s="10" customFormat="1" ht="25.5">
      <c r="A37" s="97" t="s">
        <v>102</v>
      </c>
      <c r="B37" s="98" t="s">
        <v>10</v>
      </c>
      <c r="C37" s="53"/>
      <c r="D37" s="53"/>
      <c r="E37" s="54"/>
      <c r="F37" s="54"/>
      <c r="G37" s="10">
        <v>3855.8</v>
      </c>
      <c r="I37" s="35"/>
    </row>
    <row r="38" spans="1:9" s="34" customFormat="1" ht="25.5">
      <c r="A38" s="97" t="s">
        <v>103</v>
      </c>
      <c r="B38" s="98" t="s">
        <v>9</v>
      </c>
      <c r="C38" s="53"/>
      <c r="D38" s="53"/>
      <c r="E38" s="54"/>
      <c r="F38" s="54"/>
      <c r="G38" s="10">
        <v>3855.8</v>
      </c>
      <c r="I38" s="47"/>
    </row>
    <row r="39" spans="1:9" s="15" customFormat="1" ht="21.75" customHeight="1">
      <c r="A39" s="78" t="s">
        <v>11</v>
      </c>
      <c r="B39" s="70" t="s">
        <v>12</v>
      </c>
      <c r="C39" s="53" t="s">
        <v>140</v>
      </c>
      <c r="D39" s="53">
        <f>E39*G39</f>
        <v>38403.77</v>
      </c>
      <c r="E39" s="54">
        <f>F39*12</f>
        <v>9.96</v>
      </c>
      <c r="F39" s="54">
        <v>0.83</v>
      </c>
      <c r="G39" s="10">
        <v>3855.8</v>
      </c>
      <c r="H39" s="10">
        <v>1.07</v>
      </c>
      <c r="I39" s="35">
        <v>0.6</v>
      </c>
    </row>
    <row r="40" spans="1:9" s="10" customFormat="1" ht="20.25" customHeight="1">
      <c r="A40" s="78" t="s">
        <v>13</v>
      </c>
      <c r="B40" s="70" t="s">
        <v>14</v>
      </c>
      <c r="C40" s="53" t="s">
        <v>140</v>
      </c>
      <c r="D40" s="53">
        <f>E40*G40</f>
        <v>124927.92</v>
      </c>
      <c r="E40" s="54">
        <f>F40*12</f>
        <v>32.4</v>
      </c>
      <c r="F40" s="54">
        <v>2.7</v>
      </c>
      <c r="G40" s="10">
        <v>3855.8</v>
      </c>
      <c r="H40" s="10">
        <v>1.07</v>
      </c>
      <c r="I40" s="35">
        <v>1.94</v>
      </c>
    </row>
    <row r="41" spans="1:9" s="10" customFormat="1" ht="20.25" customHeight="1">
      <c r="A41" s="78" t="s">
        <v>104</v>
      </c>
      <c r="B41" s="70" t="s">
        <v>9</v>
      </c>
      <c r="C41" s="53" t="s">
        <v>170</v>
      </c>
      <c r="D41" s="53">
        <v>0</v>
      </c>
      <c r="E41" s="54">
        <f>D41/G41</f>
        <v>0</v>
      </c>
      <c r="F41" s="54">
        <f>E41/12</f>
        <v>0</v>
      </c>
      <c r="G41" s="10">
        <v>3855.8</v>
      </c>
      <c r="I41" s="35"/>
    </row>
    <row r="42" spans="1:9" s="10" customFormat="1" ht="20.25" customHeight="1">
      <c r="A42" s="97" t="s">
        <v>105</v>
      </c>
      <c r="B42" s="98" t="s">
        <v>20</v>
      </c>
      <c r="C42" s="53"/>
      <c r="D42" s="53"/>
      <c r="E42" s="54"/>
      <c r="F42" s="54"/>
      <c r="G42" s="10">
        <v>3855.8</v>
      </c>
      <c r="I42" s="35"/>
    </row>
    <row r="43" spans="1:9" s="10" customFormat="1" ht="20.25" customHeight="1">
      <c r="A43" s="97" t="s">
        <v>106</v>
      </c>
      <c r="B43" s="98" t="s">
        <v>15</v>
      </c>
      <c r="C43" s="53"/>
      <c r="D43" s="53"/>
      <c r="E43" s="54"/>
      <c r="F43" s="54"/>
      <c r="G43" s="10">
        <v>3855.8</v>
      </c>
      <c r="I43" s="35"/>
    </row>
    <row r="44" spans="1:9" s="10" customFormat="1" ht="20.25" customHeight="1">
      <c r="A44" s="97" t="s">
        <v>107</v>
      </c>
      <c r="B44" s="98" t="s">
        <v>108</v>
      </c>
      <c r="C44" s="53"/>
      <c r="D44" s="53"/>
      <c r="E44" s="54"/>
      <c r="F44" s="54"/>
      <c r="G44" s="10">
        <v>3855.8</v>
      </c>
      <c r="I44" s="35"/>
    </row>
    <row r="45" spans="1:9" s="10" customFormat="1" ht="20.25" customHeight="1">
      <c r="A45" s="97" t="s">
        <v>109</v>
      </c>
      <c r="B45" s="98" t="s">
        <v>110</v>
      </c>
      <c r="C45" s="53"/>
      <c r="D45" s="53"/>
      <c r="E45" s="54"/>
      <c r="F45" s="54"/>
      <c r="G45" s="10">
        <v>3855.8</v>
      </c>
      <c r="I45" s="35"/>
    </row>
    <row r="46" spans="1:9" s="10" customFormat="1" ht="20.25" customHeight="1">
      <c r="A46" s="97" t="s">
        <v>111</v>
      </c>
      <c r="B46" s="98" t="s">
        <v>108</v>
      </c>
      <c r="C46" s="53"/>
      <c r="D46" s="53"/>
      <c r="E46" s="54"/>
      <c r="F46" s="54"/>
      <c r="G46" s="10">
        <v>3855.8</v>
      </c>
      <c r="I46" s="35"/>
    </row>
    <row r="47" spans="1:9" s="13" customFormat="1" ht="30">
      <c r="A47" s="78" t="s">
        <v>112</v>
      </c>
      <c r="B47" s="70" t="s">
        <v>7</v>
      </c>
      <c r="C47" s="53" t="s">
        <v>157</v>
      </c>
      <c r="D47" s="53">
        <v>2246.78</v>
      </c>
      <c r="E47" s="54">
        <f>D47/G47</f>
        <v>0.58</v>
      </c>
      <c r="F47" s="54">
        <f>E47/12</f>
        <v>0.05</v>
      </c>
      <c r="G47" s="10">
        <v>3855.8</v>
      </c>
      <c r="H47" s="10">
        <v>1.07</v>
      </c>
      <c r="I47" s="35">
        <v>0.03</v>
      </c>
    </row>
    <row r="48" spans="1:9" s="13" customFormat="1" ht="39" customHeight="1">
      <c r="A48" s="78" t="s">
        <v>113</v>
      </c>
      <c r="B48" s="70" t="s">
        <v>7</v>
      </c>
      <c r="C48" s="53" t="s">
        <v>157</v>
      </c>
      <c r="D48" s="53">
        <v>2246.78</v>
      </c>
      <c r="E48" s="54">
        <f>D48/G48</f>
        <v>0.58</v>
      </c>
      <c r="F48" s="54">
        <f>E48/12</f>
        <v>0.05</v>
      </c>
      <c r="G48" s="10">
        <v>3855.8</v>
      </c>
      <c r="H48" s="10">
        <v>1.07</v>
      </c>
      <c r="I48" s="35">
        <v>0.03</v>
      </c>
    </row>
    <row r="49" spans="1:9" s="13" customFormat="1" ht="32.25" customHeight="1">
      <c r="A49" s="78" t="s">
        <v>114</v>
      </c>
      <c r="B49" s="70" t="s">
        <v>7</v>
      </c>
      <c r="C49" s="53" t="s">
        <v>157</v>
      </c>
      <c r="D49" s="53">
        <v>14185.73</v>
      </c>
      <c r="E49" s="54">
        <f>D49/G49</f>
        <v>3.68</v>
      </c>
      <c r="F49" s="54">
        <f>E49/12</f>
        <v>0.31</v>
      </c>
      <c r="G49" s="10">
        <v>3855.8</v>
      </c>
      <c r="H49" s="10">
        <v>1.07</v>
      </c>
      <c r="I49" s="35">
        <v>0.22</v>
      </c>
    </row>
    <row r="50" spans="1:9" s="13" customFormat="1" ht="30">
      <c r="A50" s="78" t="s">
        <v>158</v>
      </c>
      <c r="B50" s="70" t="s">
        <v>52</v>
      </c>
      <c r="C50" s="53" t="s">
        <v>159</v>
      </c>
      <c r="D50" s="53">
        <v>4017.51</v>
      </c>
      <c r="E50" s="54">
        <f>D50/G50</f>
        <v>1.04</v>
      </c>
      <c r="F50" s="54">
        <f>E50/12</f>
        <v>0.09</v>
      </c>
      <c r="G50" s="10">
        <v>3855.8</v>
      </c>
      <c r="H50" s="10">
        <v>1.07</v>
      </c>
      <c r="I50" s="35">
        <v>0</v>
      </c>
    </row>
    <row r="51" spans="1:9" s="13" customFormat="1" ht="30">
      <c r="A51" s="78" t="s">
        <v>21</v>
      </c>
      <c r="B51" s="70"/>
      <c r="C51" s="53" t="s">
        <v>172</v>
      </c>
      <c r="D51" s="53">
        <f>E51*G51</f>
        <v>9253.92</v>
      </c>
      <c r="E51" s="54">
        <f>F51*12</f>
        <v>2.4</v>
      </c>
      <c r="F51" s="54">
        <v>0.2</v>
      </c>
      <c r="G51" s="10">
        <v>3855.8</v>
      </c>
      <c r="H51" s="10">
        <v>1.07</v>
      </c>
      <c r="I51" s="35">
        <v>0.03</v>
      </c>
    </row>
    <row r="52" spans="1:9" s="13" customFormat="1" ht="25.5">
      <c r="A52" s="82" t="s">
        <v>115</v>
      </c>
      <c r="B52" s="83" t="s">
        <v>71</v>
      </c>
      <c r="C52" s="53"/>
      <c r="D52" s="53"/>
      <c r="E52" s="54"/>
      <c r="F52" s="54"/>
      <c r="G52" s="10">
        <v>3855.8</v>
      </c>
      <c r="H52" s="10"/>
      <c r="I52" s="35"/>
    </row>
    <row r="53" spans="1:9" s="13" customFormat="1" ht="34.5" customHeight="1">
      <c r="A53" s="82" t="s">
        <v>116</v>
      </c>
      <c r="B53" s="83" t="s">
        <v>71</v>
      </c>
      <c r="C53" s="53"/>
      <c r="D53" s="53"/>
      <c r="E53" s="54"/>
      <c r="F53" s="54"/>
      <c r="G53" s="10">
        <v>3855.8</v>
      </c>
      <c r="H53" s="10"/>
      <c r="I53" s="35"/>
    </row>
    <row r="54" spans="1:9" s="13" customFormat="1" ht="18" customHeight="1">
      <c r="A54" s="82" t="s">
        <v>117</v>
      </c>
      <c r="B54" s="83" t="s">
        <v>64</v>
      </c>
      <c r="C54" s="53"/>
      <c r="D54" s="53"/>
      <c r="E54" s="54"/>
      <c r="F54" s="54"/>
      <c r="G54" s="10">
        <v>3855.8</v>
      </c>
      <c r="H54" s="10"/>
      <c r="I54" s="35"/>
    </row>
    <row r="55" spans="1:9" s="13" customFormat="1" ht="21" customHeight="1">
      <c r="A55" s="82" t="s">
        <v>118</v>
      </c>
      <c r="B55" s="83" t="s">
        <v>71</v>
      </c>
      <c r="C55" s="53"/>
      <c r="D55" s="53"/>
      <c r="E55" s="54"/>
      <c r="F55" s="54"/>
      <c r="G55" s="10">
        <v>3855.8</v>
      </c>
      <c r="H55" s="10"/>
      <c r="I55" s="35"/>
    </row>
    <row r="56" spans="1:9" s="13" customFormat="1" ht="25.5">
      <c r="A56" s="82" t="s">
        <v>119</v>
      </c>
      <c r="B56" s="83" t="s">
        <v>71</v>
      </c>
      <c r="C56" s="53"/>
      <c r="D56" s="53"/>
      <c r="E56" s="54"/>
      <c r="F56" s="54"/>
      <c r="G56" s="10">
        <v>3855.8</v>
      </c>
      <c r="H56" s="10"/>
      <c r="I56" s="35"/>
    </row>
    <row r="57" spans="1:9" s="13" customFormat="1" ht="24" customHeight="1">
      <c r="A57" s="82" t="s">
        <v>120</v>
      </c>
      <c r="B57" s="83" t="s">
        <v>71</v>
      </c>
      <c r="C57" s="53"/>
      <c r="D57" s="53"/>
      <c r="E57" s="54"/>
      <c r="F57" s="54"/>
      <c r="G57" s="10">
        <v>3855.8</v>
      </c>
      <c r="H57" s="10"/>
      <c r="I57" s="35"/>
    </row>
    <row r="58" spans="1:9" s="13" customFormat="1" ht="25.5">
      <c r="A58" s="82" t="s">
        <v>121</v>
      </c>
      <c r="B58" s="83" t="s">
        <v>71</v>
      </c>
      <c r="C58" s="53"/>
      <c r="D58" s="53"/>
      <c r="E58" s="54"/>
      <c r="F58" s="54"/>
      <c r="G58" s="10">
        <v>3855.8</v>
      </c>
      <c r="H58" s="10"/>
      <c r="I58" s="35"/>
    </row>
    <row r="59" spans="1:9" s="13" customFormat="1" ht="20.25" customHeight="1">
      <c r="A59" s="82" t="s">
        <v>122</v>
      </c>
      <c r="B59" s="83" t="s">
        <v>71</v>
      </c>
      <c r="C59" s="53"/>
      <c r="D59" s="53"/>
      <c r="E59" s="54"/>
      <c r="F59" s="54"/>
      <c r="G59" s="10">
        <v>3855.8</v>
      </c>
      <c r="H59" s="10"/>
      <c r="I59" s="35"/>
    </row>
    <row r="60" spans="1:9" s="13" customFormat="1" ht="23.25" customHeight="1">
      <c r="A60" s="82" t="s">
        <v>123</v>
      </c>
      <c r="B60" s="83" t="s">
        <v>71</v>
      </c>
      <c r="C60" s="53"/>
      <c r="D60" s="53"/>
      <c r="E60" s="54"/>
      <c r="F60" s="54"/>
      <c r="G60" s="10">
        <v>3855.8</v>
      </c>
      <c r="H60" s="10"/>
      <c r="I60" s="35"/>
    </row>
    <row r="61" spans="1:9" s="10" customFormat="1" ht="21" customHeight="1">
      <c r="A61" s="78" t="s">
        <v>23</v>
      </c>
      <c r="B61" s="70" t="s">
        <v>24</v>
      </c>
      <c r="C61" s="53" t="s">
        <v>173</v>
      </c>
      <c r="D61" s="53">
        <f>E61*G61</f>
        <v>3238.87</v>
      </c>
      <c r="E61" s="54">
        <f>F61*12</f>
        <v>0.84</v>
      </c>
      <c r="F61" s="54">
        <v>0.07</v>
      </c>
      <c r="G61" s="10">
        <v>3855.8</v>
      </c>
      <c r="H61" s="10">
        <v>1.07</v>
      </c>
      <c r="I61" s="35">
        <v>0.03</v>
      </c>
    </row>
    <row r="62" spans="1:9" s="10" customFormat="1" ht="21.75" customHeight="1">
      <c r="A62" s="78" t="s">
        <v>25</v>
      </c>
      <c r="B62" s="79" t="s">
        <v>26</v>
      </c>
      <c r="C62" s="58" t="s">
        <v>173</v>
      </c>
      <c r="D62" s="53">
        <v>2035.86</v>
      </c>
      <c r="E62" s="54">
        <f>D62/G62</f>
        <v>0.53</v>
      </c>
      <c r="F62" s="54">
        <f>E62/12</f>
        <v>0.04</v>
      </c>
      <c r="G62" s="10">
        <v>3855.8</v>
      </c>
      <c r="H62" s="10">
        <v>1.07</v>
      </c>
      <c r="I62" s="35">
        <v>0.02</v>
      </c>
    </row>
    <row r="63" spans="1:9" s="15" customFormat="1" ht="30">
      <c r="A63" s="78" t="s">
        <v>22</v>
      </c>
      <c r="B63" s="70"/>
      <c r="C63" s="58" t="s">
        <v>166</v>
      </c>
      <c r="D63" s="53">
        <v>5698.2</v>
      </c>
      <c r="E63" s="54">
        <f>D63/G63</f>
        <v>1.48</v>
      </c>
      <c r="F63" s="54">
        <f>E63/12</f>
        <v>0.12</v>
      </c>
      <c r="G63" s="10">
        <v>3855.8</v>
      </c>
      <c r="H63" s="10">
        <v>1.07</v>
      </c>
      <c r="I63" s="35">
        <v>0.03</v>
      </c>
    </row>
    <row r="64" spans="1:9" s="15" customFormat="1" ht="19.5" customHeight="1">
      <c r="A64" s="78" t="s">
        <v>34</v>
      </c>
      <c r="B64" s="70"/>
      <c r="C64" s="54" t="s">
        <v>174</v>
      </c>
      <c r="D64" s="54">
        <f>D65+D66+D67+D68+D69+D70+D71+D72+D73+D74+D75+D76+D77</f>
        <v>19658.32</v>
      </c>
      <c r="E64" s="54">
        <f>D64/G64</f>
        <v>5.1</v>
      </c>
      <c r="F64" s="54">
        <f>E64/12</f>
        <v>0.43</v>
      </c>
      <c r="G64" s="10">
        <v>3855.8</v>
      </c>
      <c r="H64" s="10">
        <v>1.07</v>
      </c>
      <c r="I64" s="35">
        <v>0.43</v>
      </c>
    </row>
    <row r="65" spans="1:9" s="13" customFormat="1" ht="24.75" customHeight="1">
      <c r="A65" s="80" t="s">
        <v>81</v>
      </c>
      <c r="B65" s="76" t="s">
        <v>15</v>
      </c>
      <c r="C65" s="60"/>
      <c r="D65" s="60">
        <v>685.01</v>
      </c>
      <c r="E65" s="61"/>
      <c r="F65" s="61"/>
      <c r="G65" s="10">
        <v>3855.8</v>
      </c>
      <c r="H65" s="10">
        <v>1.07</v>
      </c>
      <c r="I65" s="35">
        <v>0.01</v>
      </c>
    </row>
    <row r="66" spans="1:9" s="13" customFormat="1" ht="15">
      <c r="A66" s="80" t="s">
        <v>16</v>
      </c>
      <c r="B66" s="76" t="s">
        <v>20</v>
      </c>
      <c r="C66" s="60"/>
      <c r="D66" s="60">
        <v>505.42</v>
      </c>
      <c r="E66" s="61"/>
      <c r="F66" s="61"/>
      <c r="G66" s="10">
        <v>3855.8</v>
      </c>
      <c r="H66" s="10">
        <v>1.07</v>
      </c>
      <c r="I66" s="35">
        <v>0.01</v>
      </c>
    </row>
    <row r="67" spans="1:9" s="13" customFormat="1" ht="15">
      <c r="A67" s="80" t="s">
        <v>79</v>
      </c>
      <c r="B67" s="81" t="s">
        <v>15</v>
      </c>
      <c r="C67" s="60"/>
      <c r="D67" s="60">
        <v>900.62</v>
      </c>
      <c r="E67" s="61"/>
      <c r="F67" s="61"/>
      <c r="G67" s="10">
        <v>3855.8</v>
      </c>
      <c r="H67" s="10"/>
      <c r="I67" s="35"/>
    </row>
    <row r="68" spans="1:9" s="13" customFormat="1" ht="15">
      <c r="A68" s="82" t="s">
        <v>161</v>
      </c>
      <c r="B68" s="83" t="s">
        <v>52</v>
      </c>
      <c r="C68" s="63"/>
      <c r="D68" s="63">
        <v>0</v>
      </c>
      <c r="E68" s="61"/>
      <c r="F68" s="61"/>
      <c r="G68" s="10">
        <v>3855.8</v>
      </c>
      <c r="H68" s="10"/>
      <c r="I68" s="35"/>
    </row>
    <row r="69" spans="1:9" s="13" customFormat="1" ht="15">
      <c r="A69" s="80" t="s">
        <v>48</v>
      </c>
      <c r="B69" s="76" t="s">
        <v>15</v>
      </c>
      <c r="C69" s="60"/>
      <c r="D69" s="60">
        <v>963.17</v>
      </c>
      <c r="E69" s="61"/>
      <c r="F69" s="61"/>
      <c r="G69" s="10">
        <v>3855.8</v>
      </c>
      <c r="H69" s="10">
        <v>1.07</v>
      </c>
      <c r="I69" s="35">
        <v>0.01</v>
      </c>
    </row>
    <row r="70" spans="1:9" s="13" customFormat="1" ht="15">
      <c r="A70" s="80" t="s">
        <v>17</v>
      </c>
      <c r="B70" s="76" t="s">
        <v>15</v>
      </c>
      <c r="C70" s="60"/>
      <c r="D70" s="60">
        <v>4294.09</v>
      </c>
      <c r="E70" s="61"/>
      <c r="F70" s="61"/>
      <c r="G70" s="10">
        <v>3855.8</v>
      </c>
      <c r="H70" s="10">
        <v>1.07</v>
      </c>
      <c r="I70" s="35">
        <v>0.06</v>
      </c>
    </row>
    <row r="71" spans="1:9" s="13" customFormat="1" ht="15">
      <c r="A71" s="80" t="s">
        <v>18</v>
      </c>
      <c r="B71" s="76" t="s">
        <v>15</v>
      </c>
      <c r="C71" s="60"/>
      <c r="D71" s="60">
        <v>1010.85</v>
      </c>
      <c r="E71" s="61"/>
      <c r="F71" s="61"/>
      <c r="G71" s="10">
        <v>3855.8</v>
      </c>
      <c r="H71" s="10">
        <v>1.07</v>
      </c>
      <c r="I71" s="35">
        <v>0.01</v>
      </c>
    </row>
    <row r="72" spans="1:9" s="13" customFormat="1" ht="15">
      <c r="A72" s="80" t="s">
        <v>45</v>
      </c>
      <c r="B72" s="76" t="s">
        <v>15</v>
      </c>
      <c r="C72" s="60"/>
      <c r="D72" s="60">
        <v>481.57</v>
      </c>
      <c r="E72" s="61"/>
      <c r="F72" s="61"/>
      <c r="G72" s="10">
        <v>3855.8</v>
      </c>
      <c r="H72" s="10">
        <v>1.07</v>
      </c>
      <c r="I72" s="35">
        <v>0.01</v>
      </c>
    </row>
    <row r="73" spans="1:9" s="13" customFormat="1" ht="15">
      <c r="A73" s="80" t="s">
        <v>46</v>
      </c>
      <c r="B73" s="76" t="s">
        <v>20</v>
      </c>
      <c r="C73" s="60"/>
      <c r="D73" s="60">
        <v>1926.35</v>
      </c>
      <c r="E73" s="61"/>
      <c r="F73" s="61"/>
      <c r="G73" s="10">
        <v>3855.8</v>
      </c>
      <c r="H73" s="10">
        <v>1.07</v>
      </c>
      <c r="I73" s="35">
        <v>0.03</v>
      </c>
    </row>
    <row r="74" spans="1:9" s="13" customFormat="1" ht="25.5">
      <c r="A74" s="80" t="s">
        <v>19</v>
      </c>
      <c r="B74" s="76" t="s">
        <v>15</v>
      </c>
      <c r="C74" s="60"/>
      <c r="D74" s="60">
        <v>3389.83</v>
      </c>
      <c r="E74" s="61"/>
      <c r="F74" s="61"/>
      <c r="G74" s="10">
        <v>3855.8</v>
      </c>
      <c r="H74" s="10">
        <v>1.07</v>
      </c>
      <c r="I74" s="35">
        <v>0.05</v>
      </c>
    </row>
    <row r="75" spans="1:9" s="13" customFormat="1" ht="25.5">
      <c r="A75" s="80" t="s">
        <v>82</v>
      </c>
      <c r="B75" s="76" t="s">
        <v>15</v>
      </c>
      <c r="C75" s="60"/>
      <c r="D75" s="60">
        <v>3837.45</v>
      </c>
      <c r="E75" s="61"/>
      <c r="F75" s="61"/>
      <c r="G75" s="10">
        <v>3855.8</v>
      </c>
      <c r="H75" s="10">
        <v>1.07</v>
      </c>
      <c r="I75" s="35">
        <v>0.01</v>
      </c>
    </row>
    <row r="76" spans="1:9" s="13" customFormat="1" ht="25.5">
      <c r="A76" s="80" t="s">
        <v>124</v>
      </c>
      <c r="B76" s="81" t="s">
        <v>52</v>
      </c>
      <c r="C76" s="93"/>
      <c r="D76" s="60">
        <v>1663.96</v>
      </c>
      <c r="E76" s="61"/>
      <c r="F76" s="61"/>
      <c r="G76" s="10">
        <v>3855.8</v>
      </c>
      <c r="H76" s="10">
        <v>1.07</v>
      </c>
      <c r="I76" s="35">
        <v>0</v>
      </c>
    </row>
    <row r="77" spans="1:9" s="13" customFormat="1" ht="24" customHeight="1">
      <c r="A77" s="80" t="s">
        <v>125</v>
      </c>
      <c r="B77" s="83" t="s">
        <v>15</v>
      </c>
      <c r="C77" s="60"/>
      <c r="D77" s="60">
        <v>0</v>
      </c>
      <c r="E77" s="61"/>
      <c r="F77" s="61"/>
      <c r="G77" s="10">
        <v>3855.8</v>
      </c>
      <c r="H77" s="10"/>
      <c r="I77" s="35"/>
    </row>
    <row r="78" spans="1:9" s="15" customFormat="1" ht="30">
      <c r="A78" s="78" t="s">
        <v>39</v>
      </c>
      <c r="B78" s="70"/>
      <c r="C78" s="54" t="s">
        <v>175</v>
      </c>
      <c r="D78" s="54">
        <f>D79+D80+D81+D82+D83+D84+D85+D86+D88</f>
        <v>20985.93</v>
      </c>
      <c r="E78" s="54">
        <f>D78/G78</f>
        <v>5.44</v>
      </c>
      <c r="F78" s="54">
        <f>E78/12</f>
        <v>0.45</v>
      </c>
      <c r="G78" s="10">
        <v>3855.8</v>
      </c>
      <c r="H78" s="10">
        <v>1.07</v>
      </c>
      <c r="I78" s="35">
        <v>0.65</v>
      </c>
    </row>
    <row r="79" spans="1:9" s="13" customFormat="1" ht="15.75" customHeight="1">
      <c r="A79" s="80" t="s">
        <v>35</v>
      </c>
      <c r="B79" s="76" t="s">
        <v>49</v>
      </c>
      <c r="C79" s="60"/>
      <c r="D79" s="60">
        <v>2889.52</v>
      </c>
      <c r="E79" s="61"/>
      <c r="F79" s="61"/>
      <c r="G79" s="10">
        <v>3855.8</v>
      </c>
      <c r="H79" s="10">
        <v>1.07</v>
      </c>
      <c r="I79" s="35">
        <v>0.04</v>
      </c>
    </row>
    <row r="80" spans="1:9" s="13" customFormat="1" ht="25.5">
      <c r="A80" s="80" t="s">
        <v>36</v>
      </c>
      <c r="B80" s="81" t="s">
        <v>15</v>
      </c>
      <c r="C80" s="60"/>
      <c r="D80" s="60">
        <v>1926.35</v>
      </c>
      <c r="E80" s="61"/>
      <c r="F80" s="61"/>
      <c r="G80" s="10">
        <v>3855.8</v>
      </c>
      <c r="H80" s="10">
        <v>1.07</v>
      </c>
      <c r="I80" s="35">
        <v>0.03</v>
      </c>
    </row>
    <row r="81" spans="1:9" s="13" customFormat="1" ht="18.75" customHeight="1">
      <c r="A81" s="80" t="s">
        <v>53</v>
      </c>
      <c r="B81" s="76" t="s">
        <v>52</v>
      </c>
      <c r="C81" s="60"/>
      <c r="D81" s="60">
        <v>2021.63</v>
      </c>
      <c r="E81" s="61"/>
      <c r="F81" s="61"/>
      <c r="G81" s="10">
        <v>3855.8</v>
      </c>
      <c r="H81" s="10">
        <v>1.07</v>
      </c>
      <c r="I81" s="35">
        <v>0.03</v>
      </c>
    </row>
    <row r="82" spans="1:9" s="13" customFormat="1" ht="25.5">
      <c r="A82" s="80" t="s">
        <v>50</v>
      </c>
      <c r="B82" s="76" t="s">
        <v>51</v>
      </c>
      <c r="C82" s="60"/>
      <c r="D82" s="60">
        <v>1926.35</v>
      </c>
      <c r="E82" s="61"/>
      <c r="F82" s="61"/>
      <c r="G82" s="10">
        <v>3855.8</v>
      </c>
      <c r="H82" s="10">
        <v>1.07</v>
      </c>
      <c r="I82" s="35">
        <v>0.03</v>
      </c>
    </row>
    <row r="83" spans="1:9" s="13" customFormat="1" ht="23.25" customHeight="1">
      <c r="A83" s="80" t="s">
        <v>70</v>
      </c>
      <c r="B83" s="81" t="s">
        <v>52</v>
      </c>
      <c r="C83" s="60"/>
      <c r="D83" s="60">
        <v>0</v>
      </c>
      <c r="E83" s="61"/>
      <c r="F83" s="61"/>
      <c r="G83" s="10">
        <v>3855.8</v>
      </c>
      <c r="H83" s="10">
        <v>1.07</v>
      </c>
      <c r="I83" s="35">
        <v>0.21</v>
      </c>
    </row>
    <row r="84" spans="1:9" s="13" customFormat="1" ht="15.75" customHeight="1">
      <c r="A84" s="80" t="s">
        <v>47</v>
      </c>
      <c r="B84" s="76" t="s">
        <v>7</v>
      </c>
      <c r="C84" s="93"/>
      <c r="D84" s="60">
        <v>6851.28</v>
      </c>
      <c r="E84" s="61"/>
      <c r="F84" s="61"/>
      <c r="G84" s="10">
        <v>3855.8</v>
      </c>
      <c r="H84" s="10">
        <v>1.07</v>
      </c>
      <c r="I84" s="35">
        <v>0.11</v>
      </c>
    </row>
    <row r="85" spans="1:9" s="13" customFormat="1" ht="25.5">
      <c r="A85" s="80" t="s">
        <v>126</v>
      </c>
      <c r="B85" s="81" t="s">
        <v>15</v>
      </c>
      <c r="C85" s="93"/>
      <c r="D85" s="60">
        <v>5370.8</v>
      </c>
      <c r="E85" s="61"/>
      <c r="F85" s="61"/>
      <c r="G85" s="10">
        <v>3855.8</v>
      </c>
      <c r="H85" s="10"/>
      <c r="I85" s="35"/>
    </row>
    <row r="86" spans="1:9" s="13" customFormat="1" ht="25.5">
      <c r="A86" s="80" t="s">
        <v>124</v>
      </c>
      <c r="B86" s="81" t="s">
        <v>162</v>
      </c>
      <c r="C86" s="93"/>
      <c r="D86" s="60">
        <v>0</v>
      </c>
      <c r="E86" s="61"/>
      <c r="F86" s="61"/>
      <c r="G86" s="10">
        <v>3855.8</v>
      </c>
      <c r="H86" s="10"/>
      <c r="I86" s="35"/>
    </row>
    <row r="87" spans="1:9" s="13" customFormat="1" ht="15">
      <c r="A87" s="82" t="s">
        <v>127</v>
      </c>
      <c r="B87" s="81" t="s">
        <v>162</v>
      </c>
      <c r="C87" s="93"/>
      <c r="D87" s="60">
        <v>0</v>
      </c>
      <c r="E87" s="61"/>
      <c r="F87" s="61"/>
      <c r="G87" s="10">
        <v>3855.8</v>
      </c>
      <c r="H87" s="10"/>
      <c r="I87" s="35"/>
    </row>
    <row r="88" spans="1:9" s="13" customFormat="1" ht="15">
      <c r="A88" s="80" t="s">
        <v>128</v>
      </c>
      <c r="B88" s="81" t="s">
        <v>15</v>
      </c>
      <c r="C88" s="102" t="s">
        <v>176</v>
      </c>
      <c r="D88" s="60">
        <f>E88*G88</f>
        <v>0</v>
      </c>
      <c r="E88" s="61"/>
      <c r="F88" s="61"/>
      <c r="G88" s="10">
        <v>3855.8</v>
      </c>
      <c r="H88" s="10">
        <v>1.07</v>
      </c>
      <c r="I88" s="35">
        <v>0</v>
      </c>
    </row>
    <row r="89" spans="1:9" s="13" customFormat="1" ht="30">
      <c r="A89" s="78" t="s">
        <v>40</v>
      </c>
      <c r="B89" s="76"/>
      <c r="C89" s="62"/>
      <c r="D89" s="54">
        <f>D92</f>
        <v>0</v>
      </c>
      <c r="E89" s="54">
        <f>D89/G89</f>
        <v>0</v>
      </c>
      <c r="F89" s="54">
        <f>E89/12</f>
        <v>0</v>
      </c>
      <c r="G89" s="10">
        <v>3855.8</v>
      </c>
      <c r="H89" s="10">
        <v>1.07</v>
      </c>
      <c r="I89" s="35">
        <v>0.06</v>
      </c>
    </row>
    <row r="90" spans="1:9" s="13" customFormat="1" ht="15">
      <c r="A90" s="80" t="s">
        <v>129</v>
      </c>
      <c r="B90" s="76" t="s">
        <v>15</v>
      </c>
      <c r="C90" s="62"/>
      <c r="D90" s="56">
        <v>0</v>
      </c>
      <c r="E90" s="56"/>
      <c r="F90" s="56"/>
      <c r="G90" s="10">
        <v>3855.8</v>
      </c>
      <c r="H90" s="10"/>
      <c r="I90" s="35"/>
    </row>
    <row r="91" spans="1:9" s="13" customFormat="1" ht="15">
      <c r="A91" s="82" t="s">
        <v>130</v>
      </c>
      <c r="B91" s="81" t="s">
        <v>52</v>
      </c>
      <c r="C91" s="62"/>
      <c r="D91" s="56">
        <v>0</v>
      </c>
      <c r="E91" s="56"/>
      <c r="F91" s="56"/>
      <c r="G91" s="10">
        <v>3855.8</v>
      </c>
      <c r="H91" s="10"/>
      <c r="I91" s="35"/>
    </row>
    <row r="92" spans="1:9" s="13" customFormat="1" ht="15">
      <c r="A92" s="80" t="s">
        <v>131</v>
      </c>
      <c r="B92" s="81" t="s">
        <v>52</v>
      </c>
      <c r="C92" s="63"/>
      <c r="D92" s="63">
        <v>0</v>
      </c>
      <c r="E92" s="63"/>
      <c r="F92" s="63"/>
      <c r="G92" s="10">
        <v>3855.8</v>
      </c>
      <c r="H92" s="10">
        <v>1.07</v>
      </c>
      <c r="I92" s="35">
        <v>0.03</v>
      </c>
    </row>
    <row r="93" spans="1:9" s="13" customFormat="1" ht="25.5">
      <c r="A93" s="80" t="s">
        <v>132</v>
      </c>
      <c r="B93" s="77" t="s">
        <v>162</v>
      </c>
      <c r="C93" s="60"/>
      <c r="D93" s="60">
        <f>E93*G93</f>
        <v>0</v>
      </c>
      <c r="E93" s="61"/>
      <c r="F93" s="61"/>
      <c r="G93" s="10">
        <v>3855.8</v>
      </c>
      <c r="H93" s="10">
        <v>1.07</v>
      </c>
      <c r="I93" s="35">
        <v>0</v>
      </c>
    </row>
    <row r="94" spans="1:9" s="13" customFormat="1" ht="23.25" customHeight="1">
      <c r="A94" s="78" t="s">
        <v>133</v>
      </c>
      <c r="B94" s="76"/>
      <c r="C94" s="54" t="s">
        <v>177</v>
      </c>
      <c r="D94" s="54">
        <f>D96+D97+D95+D98+D100</f>
        <v>14207.59</v>
      </c>
      <c r="E94" s="54">
        <f>D94/G94</f>
        <v>3.68</v>
      </c>
      <c r="F94" s="54">
        <f>E94/12</f>
        <v>0.31</v>
      </c>
      <c r="G94" s="10">
        <v>3855.8</v>
      </c>
      <c r="H94" s="10">
        <v>1.07</v>
      </c>
      <c r="I94" s="35">
        <v>0.21</v>
      </c>
    </row>
    <row r="95" spans="1:9" s="13" customFormat="1" ht="21" customHeight="1">
      <c r="A95" s="80" t="s">
        <v>37</v>
      </c>
      <c r="B95" s="76" t="s">
        <v>7</v>
      </c>
      <c r="C95" s="60"/>
      <c r="D95" s="60">
        <f aca="true" t="shared" si="0" ref="D95:D100">E95*G95</f>
        <v>0</v>
      </c>
      <c r="E95" s="61"/>
      <c r="F95" s="61"/>
      <c r="G95" s="10">
        <v>3855.8</v>
      </c>
      <c r="H95" s="10">
        <v>1.07</v>
      </c>
      <c r="I95" s="35">
        <v>0</v>
      </c>
    </row>
    <row r="96" spans="1:9" s="13" customFormat="1" ht="47.25" customHeight="1">
      <c r="A96" s="80" t="s">
        <v>134</v>
      </c>
      <c r="B96" s="76" t="s">
        <v>15</v>
      </c>
      <c r="C96" s="60"/>
      <c r="D96" s="60">
        <v>13200.78</v>
      </c>
      <c r="E96" s="61"/>
      <c r="F96" s="61"/>
      <c r="G96" s="10">
        <v>3855.8</v>
      </c>
      <c r="H96" s="10">
        <v>1.07</v>
      </c>
      <c r="I96" s="35">
        <v>0.2</v>
      </c>
    </row>
    <row r="97" spans="1:9" s="13" customFormat="1" ht="38.25">
      <c r="A97" s="80" t="s">
        <v>135</v>
      </c>
      <c r="B97" s="76" t="s">
        <v>15</v>
      </c>
      <c r="C97" s="60"/>
      <c r="D97" s="60">
        <v>1006.81</v>
      </c>
      <c r="E97" s="61"/>
      <c r="F97" s="61"/>
      <c r="G97" s="10">
        <v>3855.8</v>
      </c>
      <c r="H97" s="10">
        <v>1.07</v>
      </c>
      <c r="I97" s="35">
        <v>0.01</v>
      </c>
    </row>
    <row r="98" spans="1:9" s="13" customFormat="1" ht="27.75" customHeight="1">
      <c r="A98" s="80" t="s">
        <v>55</v>
      </c>
      <c r="B98" s="76" t="s">
        <v>10</v>
      </c>
      <c r="C98" s="60"/>
      <c r="D98" s="60">
        <f t="shared" si="0"/>
        <v>0</v>
      </c>
      <c r="E98" s="61"/>
      <c r="F98" s="61"/>
      <c r="G98" s="10">
        <v>3855.8</v>
      </c>
      <c r="H98" s="10">
        <v>1.07</v>
      </c>
      <c r="I98" s="35">
        <v>0</v>
      </c>
    </row>
    <row r="99" spans="1:9" s="13" customFormat="1" ht="15">
      <c r="A99" s="80" t="s">
        <v>42</v>
      </c>
      <c r="B99" s="81" t="s">
        <v>136</v>
      </c>
      <c r="C99" s="60"/>
      <c r="D99" s="60">
        <f t="shared" si="0"/>
        <v>0</v>
      </c>
      <c r="E99" s="61"/>
      <c r="F99" s="61"/>
      <c r="G99" s="10">
        <v>3855.8</v>
      </c>
      <c r="H99" s="10">
        <v>1.07</v>
      </c>
      <c r="I99" s="35">
        <v>0</v>
      </c>
    </row>
    <row r="100" spans="1:9" s="13" customFormat="1" ht="54.75" customHeight="1">
      <c r="A100" s="80" t="s">
        <v>137</v>
      </c>
      <c r="B100" s="81" t="s">
        <v>71</v>
      </c>
      <c r="C100" s="60"/>
      <c r="D100" s="60">
        <f t="shared" si="0"/>
        <v>0</v>
      </c>
      <c r="E100" s="61"/>
      <c r="F100" s="61"/>
      <c r="G100" s="10">
        <v>3855.8</v>
      </c>
      <c r="H100" s="10">
        <v>1.07</v>
      </c>
      <c r="I100" s="35">
        <v>0</v>
      </c>
    </row>
    <row r="101" spans="1:9" s="13" customFormat="1" ht="15">
      <c r="A101" s="78" t="s">
        <v>41</v>
      </c>
      <c r="B101" s="76"/>
      <c r="C101" s="54" t="s">
        <v>178</v>
      </c>
      <c r="D101" s="54">
        <f>D102</f>
        <v>0</v>
      </c>
      <c r="E101" s="54">
        <f>D101/G101</f>
        <v>0</v>
      </c>
      <c r="F101" s="54">
        <f>E101/12</f>
        <v>0</v>
      </c>
      <c r="G101" s="10">
        <v>3855.8</v>
      </c>
      <c r="H101" s="10">
        <v>1.07</v>
      </c>
      <c r="I101" s="35">
        <v>0.13</v>
      </c>
    </row>
    <row r="102" spans="1:9" s="13" customFormat="1" ht="21" customHeight="1">
      <c r="A102" s="80" t="s">
        <v>38</v>
      </c>
      <c r="B102" s="76" t="s">
        <v>15</v>
      </c>
      <c r="C102" s="60"/>
      <c r="D102" s="60">
        <v>0</v>
      </c>
      <c r="E102" s="61"/>
      <c r="F102" s="61"/>
      <c r="G102" s="10">
        <v>3855.8</v>
      </c>
      <c r="H102" s="10">
        <v>1.07</v>
      </c>
      <c r="I102" s="35">
        <v>0.02</v>
      </c>
    </row>
    <row r="103" spans="1:9" s="10" customFormat="1" ht="30">
      <c r="A103" s="78" t="s">
        <v>44</v>
      </c>
      <c r="B103" s="70"/>
      <c r="C103" s="54" t="s">
        <v>179</v>
      </c>
      <c r="D103" s="54">
        <f>D104+D105</f>
        <v>22276.32</v>
      </c>
      <c r="E103" s="54">
        <f>D103/G103</f>
        <v>5.78</v>
      </c>
      <c r="F103" s="54">
        <f>E103/12</f>
        <v>0.48</v>
      </c>
      <c r="G103" s="10">
        <v>3855.8</v>
      </c>
      <c r="H103" s="10">
        <v>1.07</v>
      </c>
      <c r="I103" s="35">
        <v>0.37</v>
      </c>
    </row>
    <row r="104" spans="1:9" s="13" customFormat="1" ht="45" customHeight="1">
      <c r="A104" s="82" t="s">
        <v>138</v>
      </c>
      <c r="B104" s="81" t="s">
        <v>20</v>
      </c>
      <c r="C104" s="60"/>
      <c r="D104" s="60">
        <v>22276.32</v>
      </c>
      <c r="E104" s="61"/>
      <c r="F104" s="61"/>
      <c r="G104" s="10">
        <v>3855.8</v>
      </c>
      <c r="H104" s="10">
        <v>1.07</v>
      </c>
      <c r="I104" s="35">
        <v>0.03</v>
      </c>
    </row>
    <row r="105" spans="1:9" s="13" customFormat="1" ht="25.5">
      <c r="A105" s="82" t="s">
        <v>180</v>
      </c>
      <c r="B105" s="81" t="s">
        <v>71</v>
      </c>
      <c r="C105" s="60"/>
      <c r="D105" s="60">
        <v>0</v>
      </c>
      <c r="E105" s="61"/>
      <c r="F105" s="61"/>
      <c r="G105" s="10">
        <v>3855.8</v>
      </c>
      <c r="H105" s="10">
        <v>1.07</v>
      </c>
      <c r="I105" s="35">
        <v>0.34</v>
      </c>
    </row>
    <row r="106" spans="1:9" s="10" customFormat="1" ht="15">
      <c r="A106" s="78" t="s">
        <v>43</v>
      </c>
      <c r="B106" s="70"/>
      <c r="C106" s="54" t="s">
        <v>173</v>
      </c>
      <c r="D106" s="54">
        <f>D108+D109+D110+D107</f>
        <v>0</v>
      </c>
      <c r="E106" s="54">
        <f>D106/G106</f>
        <v>0</v>
      </c>
      <c r="F106" s="54">
        <f>E106/12</f>
        <v>0</v>
      </c>
      <c r="G106" s="10">
        <v>3855.8</v>
      </c>
      <c r="H106" s="10">
        <v>1.07</v>
      </c>
      <c r="I106" s="35">
        <v>0.44</v>
      </c>
    </row>
    <row r="107" spans="1:9" s="10" customFormat="1" ht="15">
      <c r="A107" s="82" t="s">
        <v>163</v>
      </c>
      <c r="B107" s="83" t="s">
        <v>52</v>
      </c>
      <c r="C107" s="55"/>
      <c r="D107" s="55">
        <v>0</v>
      </c>
      <c r="E107" s="56"/>
      <c r="F107" s="56"/>
      <c r="I107" s="35"/>
    </row>
    <row r="108" spans="1:9" s="13" customFormat="1" ht="15">
      <c r="A108" s="80" t="s">
        <v>54</v>
      </c>
      <c r="B108" s="77" t="s">
        <v>15</v>
      </c>
      <c r="C108" s="60"/>
      <c r="D108" s="60">
        <v>0</v>
      </c>
      <c r="E108" s="61"/>
      <c r="F108" s="61"/>
      <c r="G108" s="10">
        <v>3855.8</v>
      </c>
      <c r="H108" s="10">
        <v>1.07</v>
      </c>
      <c r="I108" s="35">
        <v>0.04</v>
      </c>
    </row>
    <row r="109" spans="1:9" s="13" customFormat="1" ht="21.75" customHeight="1">
      <c r="A109" s="80" t="s">
        <v>72</v>
      </c>
      <c r="B109" s="77" t="s">
        <v>49</v>
      </c>
      <c r="C109" s="60"/>
      <c r="D109" s="60">
        <v>0</v>
      </c>
      <c r="E109" s="61"/>
      <c r="F109" s="61"/>
      <c r="G109" s="10">
        <v>3855.8</v>
      </c>
      <c r="H109" s="10"/>
      <c r="I109" s="35"/>
    </row>
    <row r="110" spans="1:9" s="13" customFormat="1" ht="25.5" customHeight="1">
      <c r="A110" s="80" t="s">
        <v>83</v>
      </c>
      <c r="B110" s="77" t="s">
        <v>15</v>
      </c>
      <c r="C110" s="60"/>
      <c r="D110" s="60">
        <v>0</v>
      </c>
      <c r="E110" s="61"/>
      <c r="F110" s="61"/>
      <c r="G110" s="10">
        <v>3855.8</v>
      </c>
      <c r="H110" s="10"/>
      <c r="I110" s="35"/>
    </row>
    <row r="111" spans="1:10" s="13" customFormat="1" ht="18.75" customHeight="1" hidden="1">
      <c r="A111" s="84"/>
      <c r="B111" s="81"/>
      <c r="C111" s="59"/>
      <c r="D111" s="59"/>
      <c r="E111" s="59"/>
      <c r="F111" s="59"/>
      <c r="G111" s="10">
        <v>3855.8</v>
      </c>
      <c r="H111" s="10"/>
      <c r="I111" s="10"/>
      <c r="J111" s="35"/>
    </row>
    <row r="112" spans="1:9" s="10" customFormat="1" ht="204">
      <c r="A112" s="84" t="s">
        <v>184</v>
      </c>
      <c r="B112" s="70" t="s">
        <v>10</v>
      </c>
      <c r="C112" s="58"/>
      <c r="D112" s="59">
        <f>E112*G112</f>
        <v>46269.6</v>
      </c>
      <c r="E112" s="59">
        <f>12*F112</f>
        <v>12</v>
      </c>
      <c r="F112" s="59">
        <v>1</v>
      </c>
      <c r="G112" s="10">
        <v>3855.8</v>
      </c>
      <c r="H112" s="10">
        <v>1.07</v>
      </c>
      <c r="I112" s="35">
        <v>0.3</v>
      </c>
    </row>
    <row r="113" spans="1:9" s="10" customFormat="1" ht="18.75" hidden="1">
      <c r="A113" s="84" t="s">
        <v>31</v>
      </c>
      <c r="B113" s="70"/>
      <c r="C113" s="58"/>
      <c r="D113" s="58"/>
      <c r="E113" s="58"/>
      <c r="F113" s="57"/>
      <c r="G113" s="10">
        <v>3855.8</v>
      </c>
      <c r="I113" s="35"/>
    </row>
    <row r="114" spans="1:9" s="33" customFormat="1" ht="15" hidden="1">
      <c r="A114" s="82" t="s">
        <v>57</v>
      </c>
      <c r="B114" s="83"/>
      <c r="C114" s="63"/>
      <c r="D114" s="63"/>
      <c r="E114" s="63"/>
      <c r="F114" s="64"/>
      <c r="G114" s="10">
        <v>3855.8</v>
      </c>
      <c r="I114" s="48"/>
    </row>
    <row r="115" spans="1:9" s="33" customFormat="1" ht="15" hidden="1">
      <c r="A115" s="82" t="s">
        <v>58</v>
      </c>
      <c r="B115" s="83"/>
      <c r="C115" s="63"/>
      <c r="D115" s="63"/>
      <c r="E115" s="63"/>
      <c r="F115" s="64"/>
      <c r="G115" s="10">
        <v>3855.8</v>
      </c>
      <c r="I115" s="48"/>
    </row>
    <row r="116" spans="1:9" s="33" customFormat="1" ht="15" hidden="1">
      <c r="A116" s="82" t="s">
        <v>68</v>
      </c>
      <c r="B116" s="83"/>
      <c r="C116" s="63"/>
      <c r="D116" s="63"/>
      <c r="E116" s="63"/>
      <c r="F116" s="64"/>
      <c r="G116" s="10">
        <v>3855.8</v>
      </c>
      <c r="I116" s="48"/>
    </row>
    <row r="117" spans="1:9" s="33" customFormat="1" ht="15" hidden="1">
      <c r="A117" s="82" t="s">
        <v>59</v>
      </c>
      <c r="B117" s="83"/>
      <c r="C117" s="63"/>
      <c r="D117" s="63"/>
      <c r="E117" s="63"/>
      <c r="F117" s="64"/>
      <c r="G117" s="10">
        <v>3855.8</v>
      </c>
      <c r="I117" s="48"/>
    </row>
    <row r="118" spans="1:9" s="33" customFormat="1" ht="15" hidden="1">
      <c r="A118" s="82" t="s">
        <v>67</v>
      </c>
      <c r="B118" s="83"/>
      <c r="C118" s="63"/>
      <c r="D118" s="63"/>
      <c r="E118" s="63"/>
      <c r="F118" s="64"/>
      <c r="G118" s="10">
        <v>3855.8</v>
      </c>
      <c r="I118" s="48"/>
    </row>
    <row r="119" spans="1:9" s="33" customFormat="1" ht="30.75" thickBot="1">
      <c r="A119" s="85" t="s">
        <v>76</v>
      </c>
      <c r="B119" s="86" t="s">
        <v>160</v>
      </c>
      <c r="C119" s="63"/>
      <c r="D119" s="58">
        <v>33555.95</v>
      </c>
      <c r="E119" s="58">
        <f>D119/G119</f>
        <v>8.7</v>
      </c>
      <c r="F119" s="58">
        <f>E119/12</f>
        <v>0.73</v>
      </c>
      <c r="G119" s="10">
        <v>3855.8</v>
      </c>
      <c r="I119" s="48"/>
    </row>
    <row r="120" spans="1:9" s="33" customFormat="1" ht="20.25" thickBot="1">
      <c r="A120" s="87" t="s">
        <v>73</v>
      </c>
      <c r="B120" s="67" t="s">
        <v>9</v>
      </c>
      <c r="C120" s="58"/>
      <c r="D120" s="58">
        <f>E120*G120</f>
        <v>87912.24</v>
      </c>
      <c r="E120" s="58">
        <f>12*F120</f>
        <v>22.8</v>
      </c>
      <c r="F120" s="58">
        <v>1.9</v>
      </c>
      <c r="G120" s="10">
        <v>3855.8</v>
      </c>
      <c r="I120" s="48"/>
    </row>
    <row r="121" spans="1:9" s="42" customFormat="1" ht="20.25" thickBot="1">
      <c r="A121" s="88" t="s">
        <v>32</v>
      </c>
      <c r="B121" s="89"/>
      <c r="C121" s="95"/>
      <c r="D121" s="65">
        <f>D119+D112+D106+D103+D101+D94+D89+D78+D64+D63+D62+D61+D51+D50+D49+D48+D47+D41+D40+D39+D28+D15+D120</f>
        <v>782411.63</v>
      </c>
      <c r="E121" s="65">
        <f>E119+E112+E106+E103+E101+E94+E89+E78+E64+E63+E62+E61+E51+E50+E49+E48+E47+E41+E40+E39+E28+E15+E120</f>
        <v>202.91</v>
      </c>
      <c r="F121" s="65">
        <f>F119+F112+F106+F103+F101+F94+F89+F78+F64+F63+F62+F61+F51+F50+F49+F48+F47+F41+F40+F39+F28+F15+F120</f>
        <v>16.92</v>
      </c>
      <c r="G121" s="10">
        <v>3855.8</v>
      </c>
      <c r="I121" s="43"/>
    </row>
    <row r="122" spans="1:9" s="18" customFormat="1" ht="20.25" hidden="1" thickBot="1">
      <c r="A122" s="27" t="s">
        <v>27</v>
      </c>
      <c r="B122" s="28" t="s">
        <v>9</v>
      </c>
      <c r="C122" s="94"/>
      <c r="D122" s="66"/>
      <c r="E122" s="67" t="s">
        <v>28</v>
      </c>
      <c r="F122" s="68"/>
      <c r="G122" s="10">
        <v>3855.8</v>
      </c>
      <c r="I122" s="49"/>
    </row>
    <row r="123" spans="1:9" s="20" customFormat="1" ht="15">
      <c r="A123" s="19"/>
      <c r="D123" s="69"/>
      <c r="E123" s="69"/>
      <c r="F123" s="69"/>
      <c r="G123" s="10">
        <v>3855.8</v>
      </c>
      <c r="I123" s="50"/>
    </row>
    <row r="124" spans="1:8" s="10" customFormat="1" ht="29.25" customHeight="1" hidden="1">
      <c r="A124" s="29"/>
      <c r="B124" s="14"/>
      <c r="C124" s="16"/>
      <c r="D124" s="58"/>
      <c r="E124" s="70"/>
      <c r="F124" s="70"/>
      <c r="G124" s="10">
        <v>3855.8</v>
      </c>
      <c r="H124" s="35"/>
    </row>
    <row r="125" spans="1:9" s="20" customFormat="1" ht="15">
      <c r="A125" s="19"/>
      <c r="D125" s="69"/>
      <c r="E125" s="69"/>
      <c r="F125" s="69"/>
      <c r="G125" s="10">
        <v>3855.8</v>
      </c>
      <c r="I125" s="50"/>
    </row>
    <row r="126" spans="1:9" s="20" customFormat="1" ht="15">
      <c r="A126" s="19"/>
      <c r="D126" s="69"/>
      <c r="E126" s="69"/>
      <c r="F126" s="69"/>
      <c r="G126" s="10">
        <v>3855.8</v>
      </c>
      <c r="I126" s="50"/>
    </row>
    <row r="127" spans="1:9" s="20" customFormat="1" ht="15.75" thickBot="1">
      <c r="A127" s="19"/>
      <c r="D127" s="69"/>
      <c r="E127" s="69"/>
      <c r="F127" s="69"/>
      <c r="G127" s="10">
        <v>3855.8</v>
      </c>
      <c r="I127" s="50"/>
    </row>
    <row r="128" spans="1:9" s="42" customFormat="1" ht="21.75" customHeight="1">
      <c r="A128" s="39" t="s">
        <v>31</v>
      </c>
      <c r="B128" s="40"/>
      <c r="C128" s="41"/>
      <c r="D128" s="71">
        <f>D129+D130+D131</f>
        <v>158100.77</v>
      </c>
      <c r="E128" s="71">
        <f>E129+E130+E131</f>
        <v>41</v>
      </c>
      <c r="F128" s="71">
        <f>F129+F130+F131</f>
        <v>3.42</v>
      </c>
      <c r="G128" s="10">
        <v>3855.8</v>
      </c>
      <c r="I128" s="43"/>
    </row>
    <row r="129" spans="1:9" s="90" customFormat="1" ht="15">
      <c r="A129" s="82" t="s">
        <v>142</v>
      </c>
      <c r="B129" s="83"/>
      <c r="C129" s="63"/>
      <c r="D129" s="63">
        <v>49796.04</v>
      </c>
      <c r="E129" s="63">
        <f>D129/G129</f>
        <v>12.91</v>
      </c>
      <c r="F129" s="64">
        <f>E129/12</f>
        <v>1.08</v>
      </c>
      <c r="G129" s="10">
        <v>3855.8</v>
      </c>
      <c r="I129" s="91"/>
    </row>
    <row r="130" spans="1:9" s="90" customFormat="1" ht="15">
      <c r="A130" s="82" t="s">
        <v>183</v>
      </c>
      <c r="B130" s="83"/>
      <c r="C130" s="63"/>
      <c r="D130" s="63">
        <v>92685.21</v>
      </c>
      <c r="E130" s="63">
        <f>D130/G130</f>
        <v>24.04</v>
      </c>
      <c r="F130" s="64">
        <f>E130/12</f>
        <v>2</v>
      </c>
      <c r="G130" s="10">
        <v>3855.8</v>
      </c>
      <c r="I130" s="91"/>
    </row>
    <row r="131" spans="1:9" s="90" customFormat="1" ht="27.75" customHeight="1">
      <c r="A131" s="82" t="s">
        <v>152</v>
      </c>
      <c r="B131" s="83"/>
      <c r="C131" s="63"/>
      <c r="D131" s="63">
        <v>15619.52</v>
      </c>
      <c r="E131" s="63">
        <f>D131/G131</f>
        <v>4.05</v>
      </c>
      <c r="F131" s="64">
        <f>E131/12</f>
        <v>0.34</v>
      </c>
      <c r="G131" s="10">
        <v>3855.8</v>
      </c>
      <c r="I131" s="91"/>
    </row>
    <row r="132" spans="1:9" s="20" customFormat="1" ht="12.75">
      <c r="A132" s="19"/>
      <c r="F132" s="21"/>
      <c r="I132" s="50"/>
    </row>
    <row r="133" spans="1:9" s="20" customFormat="1" ht="12.75">
      <c r="A133" s="19"/>
      <c r="F133" s="21"/>
      <c r="I133" s="50"/>
    </row>
    <row r="134" spans="1:9" s="17" customFormat="1" ht="19.5" thickBot="1">
      <c r="A134" s="22"/>
      <c r="B134" s="23"/>
      <c r="C134" s="24"/>
      <c r="D134" s="24"/>
      <c r="E134" s="24"/>
      <c r="F134" s="25"/>
      <c r="I134" s="51"/>
    </row>
    <row r="135" spans="1:9" s="17" customFormat="1" ht="20.25" thickBot="1">
      <c r="A135" s="38" t="s">
        <v>181</v>
      </c>
      <c r="B135" s="36"/>
      <c r="C135" s="37"/>
      <c r="D135" s="37">
        <f>D121+D124+D128</f>
        <v>940512.4</v>
      </c>
      <c r="E135" s="37">
        <f>E121+E124+E128</f>
        <v>243.91</v>
      </c>
      <c r="F135" s="37">
        <f>F121+F124+F128</f>
        <v>20.34</v>
      </c>
      <c r="I135" s="51"/>
    </row>
    <row r="136" spans="1:9" s="17" customFormat="1" ht="18.75">
      <c r="A136" s="22"/>
      <c r="B136" s="23"/>
      <c r="C136" s="24"/>
      <c r="D136" s="24"/>
      <c r="E136" s="24"/>
      <c r="F136" s="25"/>
      <c r="I136" s="51"/>
    </row>
    <row r="137" spans="1:9" s="17" customFormat="1" ht="22.5" customHeight="1">
      <c r="A137" s="78" t="s">
        <v>104</v>
      </c>
      <c r="B137" s="70" t="s">
        <v>9</v>
      </c>
      <c r="C137" s="58" t="s">
        <v>170</v>
      </c>
      <c r="D137" s="58">
        <v>161295.08</v>
      </c>
      <c r="E137" s="58">
        <f>D137/G137</f>
        <v>41.83</v>
      </c>
      <c r="F137" s="58">
        <f>E137/12</f>
        <v>3.49</v>
      </c>
      <c r="G137" s="17">
        <v>3855.8</v>
      </c>
      <c r="I137" s="51"/>
    </row>
    <row r="138" spans="1:9" s="17" customFormat="1" ht="19.5" thickBot="1">
      <c r="A138" s="22"/>
      <c r="B138" s="23"/>
      <c r="C138" s="24"/>
      <c r="D138" s="24"/>
      <c r="E138" s="24"/>
      <c r="F138" s="25"/>
      <c r="I138" s="51"/>
    </row>
    <row r="139" spans="1:9" s="17" customFormat="1" ht="20.25" thickBot="1">
      <c r="A139" s="38" t="s">
        <v>182</v>
      </c>
      <c r="B139" s="103"/>
      <c r="C139" s="104"/>
      <c r="D139" s="104">
        <f>D135+D137</f>
        <v>1101807.48</v>
      </c>
      <c r="E139" s="104">
        <f>E135+E137</f>
        <v>285.74</v>
      </c>
      <c r="F139" s="104">
        <f>F135+F137</f>
        <v>23.83</v>
      </c>
      <c r="I139" s="51"/>
    </row>
    <row r="140" spans="1:9" s="17" customFormat="1" ht="18.75">
      <c r="A140" s="22"/>
      <c r="B140" s="23"/>
      <c r="C140" s="24"/>
      <c r="D140" s="24"/>
      <c r="E140" s="24"/>
      <c r="F140" s="25"/>
      <c r="I140" s="51"/>
    </row>
    <row r="141" spans="1:9" s="17" customFormat="1" ht="18.75">
      <c r="A141" s="22"/>
      <c r="B141" s="23"/>
      <c r="C141" s="24"/>
      <c r="D141" s="24"/>
      <c r="E141" s="24"/>
      <c r="F141" s="25"/>
      <c r="I141" s="51"/>
    </row>
    <row r="142" spans="1:9" s="17" customFormat="1" ht="18.75">
      <c r="A142" s="22"/>
      <c r="B142" s="23"/>
      <c r="C142" s="24"/>
      <c r="D142" s="24"/>
      <c r="E142" s="24"/>
      <c r="F142" s="25"/>
      <c r="I142" s="51"/>
    </row>
    <row r="143" s="20" customFormat="1" ht="12.75">
      <c r="I143" s="50"/>
    </row>
    <row r="144" spans="1:9" s="20" customFormat="1" ht="14.25">
      <c r="A144" s="121" t="s">
        <v>29</v>
      </c>
      <c r="B144" s="121"/>
      <c r="C144" s="121"/>
      <c r="D144" s="121"/>
      <c r="F144" s="21"/>
      <c r="I144" s="50"/>
    </row>
    <row r="145" spans="6:9" s="20" customFormat="1" ht="12.75">
      <c r="F145" s="21"/>
      <c r="I145" s="50"/>
    </row>
    <row r="146" spans="1:9" s="20" customFormat="1" ht="12.75">
      <c r="A146" s="19" t="s">
        <v>30</v>
      </c>
      <c r="F146" s="21"/>
      <c r="I146" s="50"/>
    </row>
    <row r="147" spans="6:9" s="20" customFormat="1" ht="12.75">
      <c r="F147" s="21"/>
      <c r="I147" s="50"/>
    </row>
    <row r="148" spans="6:9" s="20" customFormat="1" ht="12.75">
      <c r="F148" s="21"/>
      <c r="I148" s="50"/>
    </row>
    <row r="149" spans="6:9" s="20" customFormat="1" ht="12.75">
      <c r="F149" s="21"/>
      <c r="I149" s="50"/>
    </row>
    <row r="150" spans="6:9" s="20" customFormat="1" ht="12.75">
      <c r="F150" s="21"/>
      <c r="I150" s="50"/>
    </row>
    <row r="151" spans="6:9" s="20" customFormat="1" ht="12.75">
      <c r="F151" s="21"/>
      <c r="I151" s="50"/>
    </row>
    <row r="152" spans="6:9" s="20" customFormat="1" ht="12.75">
      <c r="F152" s="21"/>
      <c r="I152" s="50"/>
    </row>
    <row r="153" spans="6:9" s="20" customFormat="1" ht="12.75">
      <c r="F153" s="21"/>
      <c r="I153" s="50"/>
    </row>
    <row r="154" spans="6:9" s="20" customFormat="1" ht="12.75">
      <c r="F154" s="21"/>
      <c r="I154" s="50"/>
    </row>
    <row r="155" spans="6:9" s="20" customFormat="1" ht="12.75">
      <c r="F155" s="21"/>
      <c r="I155" s="50"/>
    </row>
    <row r="156" spans="6:9" s="20" customFormat="1" ht="12.75">
      <c r="F156" s="21"/>
      <c r="I156" s="50"/>
    </row>
    <row r="157" spans="6:9" s="20" customFormat="1" ht="12.75">
      <c r="F157" s="21"/>
      <c r="I157" s="50"/>
    </row>
    <row r="158" spans="6:9" s="20" customFormat="1" ht="12.75">
      <c r="F158" s="21"/>
      <c r="I158" s="50"/>
    </row>
  </sheetData>
  <sheetProtection/>
  <mergeCells count="12">
    <mergeCell ref="A8:F8"/>
    <mergeCell ref="A9:F9"/>
    <mergeCell ref="A10:F10"/>
    <mergeCell ref="A11:F11"/>
    <mergeCell ref="A14:F14"/>
    <mergeCell ref="A144:D14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75" zoomScaleNormal="75" zoomScalePageLayoutView="0" workbookViewId="0" topLeftCell="A1">
      <selection activeCell="J136" sqref="J13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9.625" style="1" customWidth="1"/>
    <col min="5" max="5" width="13.875" style="1" customWidth="1"/>
    <col min="6" max="6" width="20.875" style="26" customWidth="1"/>
    <col min="7" max="7" width="10.625" style="1" customWidth="1"/>
    <col min="8" max="8" width="15.375" style="1" hidden="1" customWidth="1"/>
    <col min="9" max="9" width="15.375" style="44" hidden="1" customWidth="1"/>
    <col min="10" max="12" width="15.375" style="1" customWidth="1"/>
    <col min="13" max="16384" width="9.125" style="1" customWidth="1"/>
  </cols>
  <sheetData>
    <row r="1" spans="1:6" ht="16.5" customHeight="1">
      <c r="A1" s="105" t="s">
        <v>168</v>
      </c>
      <c r="B1" s="106"/>
      <c r="C1" s="106"/>
      <c r="D1" s="106"/>
      <c r="E1" s="106"/>
      <c r="F1" s="106"/>
    </row>
    <row r="2" spans="2:6" ht="12.75" customHeight="1">
      <c r="B2" s="107"/>
      <c r="C2" s="107"/>
      <c r="D2" s="107"/>
      <c r="E2" s="106"/>
      <c r="F2" s="106"/>
    </row>
    <row r="3" spans="1:6" ht="19.5" customHeight="1">
      <c r="A3" s="52" t="s">
        <v>84</v>
      </c>
      <c r="B3" s="107" t="s">
        <v>0</v>
      </c>
      <c r="C3" s="107"/>
      <c r="D3" s="107"/>
      <c r="E3" s="106"/>
      <c r="F3" s="106"/>
    </row>
    <row r="4" spans="2:6" ht="14.25" customHeight="1">
      <c r="B4" s="107" t="s">
        <v>169</v>
      </c>
      <c r="C4" s="107"/>
      <c r="D4" s="107"/>
      <c r="E4" s="106"/>
      <c r="F4" s="106"/>
    </row>
    <row r="5" spans="1:9" ht="39.75" customHeight="1">
      <c r="A5" s="108"/>
      <c r="B5" s="109"/>
      <c r="C5" s="109"/>
      <c r="D5" s="109"/>
      <c r="E5" s="109"/>
      <c r="F5" s="109"/>
      <c r="I5" s="1"/>
    </row>
    <row r="6" spans="1:9" ht="24.75" customHeight="1">
      <c r="A6" s="110" t="s">
        <v>85</v>
      </c>
      <c r="B6" s="110"/>
      <c r="C6" s="110"/>
      <c r="D6" s="110"/>
      <c r="E6" s="110"/>
      <c r="F6" s="110"/>
      <c r="I6" s="1"/>
    </row>
    <row r="7" spans="2:7" ht="35.25" customHeight="1" hidden="1">
      <c r="B7" s="2"/>
      <c r="C7" s="2"/>
      <c r="D7" s="2"/>
      <c r="E7" s="2"/>
      <c r="F7" s="2"/>
      <c r="G7" s="2"/>
    </row>
    <row r="8" spans="1:9" s="3" customFormat="1" ht="22.5" customHeight="1">
      <c r="A8" s="111" t="s">
        <v>1</v>
      </c>
      <c r="B8" s="111"/>
      <c r="C8" s="111"/>
      <c r="D8" s="111"/>
      <c r="E8" s="112"/>
      <c r="F8" s="112"/>
      <c r="I8" s="45"/>
    </row>
    <row r="9" spans="1:6" s="4" customFormat="1" ht="18.75" customHeight="1">
      <c r="A9" s="111" t="s">
        <v>155</v>
      </c>
      <c r="B9" s="111"/>
      <c r="C9" s="111"/>
      <c r="D9" s="111"/>
      <c r="E9" s="112"/>
      <c r="F9" s="112"/>
    </row>
    <row r="10" spans="1:6" s="5" customFormat="1" ht="17.25" customHeight="1">
      <c r="A10" s="113" t="s">
        <v>56</v>
      </c>
      <c r="B10" s="113"/>
      <c r="C10" s="113"/>
      <c r="D10" s="113"/>
      <c r="E10" s="114"/>
      <c r="F10" s="114"/>
    </row>
    <row r="11" spans="1:6" s="4" customFormat="1" ht="30" customHeight="1" thickBot="1">
      <c r="A11" s="115" t="s">
        <v>66</v>
      </c>
      <c r="B11" s="115"/>
      <c r="C11" s="115"/>
      <c r="D11" s="115"/>
      <c r="E11" s="116"/>
      <c r="F11" s="116"/>
    </row>
    <row r="12" spans="1:9" s="10" customFormat="1" ht="139.5" customHeight="1" thickBot="1">
      <c r="A12" s="6" t="s">
        <v>2</v>
      </c>
      <c r="B12" s="7" t="s">
        <v>3</v>
      </c>
      <c r="C12" s="8" t="s">
        <v>93</v>
      </c>
      <c r="D12" s="8" t="s">
        <v>33</v>
      </c>
      <c r="E12" s="8" t="s">
        <v>4</v>
      </c>
      <c r="F12" s="9" t="s">
        <v>5</v>
      </c>
      <c r="I12" s="35"/>
    </row>
    <row r="13" spans="1:9" s="13" customFormat="1" ht="12.75">
      <c r="A13" s="11">
        <v>1</v>
      </c>
      <c r="B13" s="12">
        <v>2</v>
      </c>
      <c r="C13" s="30"/>
      <c r="D13" s="30"/>
      <c r="E13" s="31">
        <v>3</v>
      </c>
      <c r="F13" s="32">
        <v>4</v>
      </c>
      <c r="I13" s="46"/>
    </row>
    <row r="14" spans="1:9" s="13" customFormat="1" ht="49.5" customHeight="1">
      <c r="A14" s="117" t="s">
        <v>6</v>
      </c>
      <c r="B14" s="118"/>
      <c r="C14" s="118"/>
      <c r="D14" s="118"/>
      <c r="E14" s="119"/>
      <c r="F14" s="120"/>
      <c r="I14" s="46"/>
    </row>
    <row r="15" spans="1:9" s="10" customFormat="1" ht="21.75" customHeight="1">
      <c r="A15" s="72" t="s">
        <v>77</v>
      </c>
      <c r="B15" s="70" t="s">
        <v>7</v>
      </c>
      <c r="C15" s="92" t="s">
        <v>140</v>
      </c>
      <c r="D15" s="53">
        <f>E15*G15</f>
        <v>155465.86</v>
      </c>
      <c r="E15" s="54">
        <f>F15*12</f>
        <v>40.32</v>
      </c>
      <c r="F15" s="54">
        <f>F25+F27</f>
        <v>3.36</v>
      </c>
      <c r="G15" s="10">
        <v>3855.8</v>
      </c>
      <c r="H15" s="10">
        <v>1.07</v>
      </c>
      <c r="I15" s="35">
        <v>2.24</v>
      </c>
    </row>
    <row r="16" spans="1:9" s="10" customFormat="1" ht="27.75" customHeight="1">
      <c r="A16" s="97" t="s">
        <v>63</v>
      </c>
      <c r="B16" s="98" t="s">
        <v>64</v>
      </c>
      <c r="C16" s="92"/>
      <c r="D16" s="53"/>
      <c r="E16" s="54"/>
      <c r="F16" s="54"/>
      <c r="I16" s="35"/>
    </row>
    <row r="17" spans="1:9" s="10" customFormat="1" ht="15">
      <c r="A17" s="97" t="s">
        <v>65</v>
      </c>
      <c r="B17" s="98" t="s">
        <v>64</v>
      </c>
      <c r="C17" s="92"/>
      <c r="D17" s="53"/>
      <c r="E17" s="54"/>
      <c r="F17" s="54"/>
      <c r="I17" s="35"/>
    </row>
    <row r="18" spans="1:9" s="10" customFormat="1" ht="121.5" customHeight="1">
      <c r="A18" s="97" t="s">
        <v>86</v>
      </c>
      <c r="B18" s="98" t="s">
        <v>20</v>
      </c>
      <c r="C18" s="92"/>
      <c r="D18" s="53"/>
      <c r="E18" s="54"/>
      <c r="F18" s="54"/>
      <c r="I18" s="35"/>
    </row>
    <row r="19" spans="1:9" s="10" customFormat="1" ht="15">
      <c r="A19" s="97" t="s">
        <v>87</v>
      </c>
      <c r="B19" s="98" t="s">
        <v>64</v>
      </c>
      <c r="C19" s="92"/>
      <c r="D19" s="53"/>
      <c r="E19" s="54"/>
      <c r="F19" s="54"/>
      <c r="I19" s="35"/>
    </row>
    <row r="20" spans="1:9" s="10" customFormat="1" ht="15">
      <c r="A20" s="97" t="s">
        <v>88</v>
      </c>
      <c r="B20" s="98" t="s">
        <v>64</v>
      </c>
      <c r="C20" s="92"/>
      <c r="D20" s="53"/>
      <c r="E20" s="54"/>
      <c r="F20" s="54"/>
      <c r="I20" s="35"/>
    </row>
    <row r="21" spans="1:9" s="10" customFormat="1" ht="29.25" customHeight="1">
      <c r="A21" s="97" t="s">
        <v>89</v>
      </c>
      <c r="B21" s="98" t="s">
        <v>10</v>
      </c>
      <c r="C21" s="55"/>
      <c r="D21" s="55"/>
      <c r="E21" s="56"/>
      <c r="F21" s="56"/>
      <c r="I21" s="35"/>
    </row>
    <row r="22" spans="1:9" s="10" customFormat="1" ht="15">
      <c r="A22" s="97" t="s">
        <v>90</v>
      </c>
      <c r="B22" s="98" t="s">
        <v>12</v>
      </c>
      <c r="C22" s="55"/>
      <c r="D22" s="55"/>
      <c r="E22" s="56"/>
      <c r="F22" s="56"/>
      <c r="I22" s="35"/>
    </row>
    <row r="23" spans="1:9" s="10" customFormat="1" ht="15">
      <c r="A23" s="97" t="s">
        <v>91</v>
      </c>
      <c r="B23" s="98" t="s">
        <v>64</v>
      </c>
      <c r="C23" s="55"/>
      <c r="D23" s="55"/>
      <c r="E23" s="56"/>
      <c r="F23" s="56"/>
      <c r="I23" s="35"/>
    </row>
    <row r="24" spans="1:9" s="10" customFormat="1" ht="15">
      <c r="A24" s="97" t="s">
        <v>92</v>
      </c>
      <c r="B24" s="98" t="s">
        <v>15</v>
      </c>
      <c r="C24" s="55"/>
      <c r="D24" s="55"/>
      <c r="E24" s="56"/>
      <c r="F24" s="56"/>
      <c r="I24" s="35"/>
    </row>
    <row r="25" spans="1:9" s="10" customFormat="1" ht="15">
      <c r="A25" s="72" t="s">
        <v>78</v>
      </c>
      <c r="B25" s="73"/>
      <c r="C25" s="55"/>
      <c r="D25" s="55"/>
      <c r="E25" s="56"/>
      <c r="F25" s="54">
        <v>3.24</v>
      </c>
      <c r="G25" s="10">
        <v>3855.8</v>
      </c>
      <c r="I25" s="35"/>
    </row>
    <row r="26" spans="1:9" s="10" customFormat="1" ht="18.75" customHeight="1">
      <c r="A26" s="74" t="s">
        <v>75</v>
      </c>
      <c r="B26" s="73" t="s">
        <v>64</v>
      </c>
      <c r="C26" s="55"/>
      <c r="D26" s="55"/>
      <c r="E26" s="56"/>
      <c r="F26" s="56">
        <v>0.12</v>
      </c>
      <c r="G26" s="10">
        <v>3855.8</v>
      </c>
      <c r="I26" s="35"/>
    </row>
    <row r="27" spans="1:9" s="10" customFormat="1" ht="21" customHeight="1">
      <c r="A27" s="72" t="s">
        <v>78</v>
      </c>
      <c r="B27" s="73"/>
      <c r="C27" s="55"/>
      <c r="D27" s="55"/>
      <c r="E27" s="56"/>
      <c r="F27" s="54">
        <f>F26</f>
        <v>0.12</v>
      </c>
      <c r="G27" s="10">
        <v>3855.8</v>
      </c>
      <c r="I27" s="35"/>
    </row>
    <row r="28" spans="1:9" s="10" customFormat="1" ht="36" customHeight="1">
      <c r="A28" s="72" t="s">
        <v>8</v>
      </c>
      <c r="B28" s="75" t="s">
        <v>9</v>
      </c>
      <c r="C28" s="53" t="s">
        <v>156</v>
      </c>
      <c r="D28" s="53">
        <f>E28*G28</f>
        <v>175824.48</v>
      </c>
      <c r="E28" s="54">
        <f>F28*12</f>
        <v>45.6</v>
      </c>
      <c r="F28" s="54">
        <v>3.8</v>
      </c>
      <c r="G28" s="10">
        <v>3855.8</v>
      </c>
      <c r="H28" s="10">
        <v>1.07</v>
      </c>
      <c r="I28" s="35">
        <v>3.65</v>
      </c>
    </row>
    <row r="29" spans="1:9" s="34" customFormat="1" ht="15">
      <c r="A29" s="97" t="s">
        <v>94</v>
      </c>
      <c r="B29" s="98" t="s">
        <v>9</v>
      </c>
      <c r="C29" s="53"/>
      <c r="D29" s="53"/>
      <c r="E29" s="54"/>
      <c r="F29" s="54"/>
      <c r="G29" s="10">
        <v>3855.8</v>
      </c>
      <c r="I29" s="47"/>
    </row>
    <row r="30" spans="1:9" s="34" customFormat="1" ht="15">
      <c r="A30" s="97" t="s">
        <v>95</v>
      </c>
      <c r="B30" s="98" t="s">
        <v>96</v>
      </c>
      <c r="C30" s="53"/>
      <c r="D30" s="53"/>
      <c r="E30" s="54"/>
      <c r="F30" s="54"/>
      <c r="G30" s="10">
        <v>3855.8</v>
      </c>
      <c r="I30" s="47"/>
    </row>
    <row r="31" spans="1:9" s="34" customFormat="1" ht="15">
      <c r="A31" s="97" t="s">
        <v>97</v>
      </c>
      <c r="B31" s="98" t="s">
        <v>98</v>
      </c>
      <c r="C31" s="53"/>
      <c r="D31" s="53"/>
      <c r="E31" s="54"/>
      <c r="F31" s="54"/>
      <c r="G31" s="10">
        <v>3855.8</v>
      </c>
      <c r="I31" s="47"/>
    </row>
    <row r="32" spans="1:9" s="34" customFormat="1" ht="15">
      <c r="A32" s="97" t="s">
        <v>60</v>
      </c>
      <c r="B32" s="98" t="s">
        <v>9</v>
      </c>
      <c r="C32" s="53"/>
      <c r="D32" s="53"/>
      <c r="E32" s="54"/>
      <c r="F32" s="54"/>
      <c r="G32" s="10">
        <v>3855.8</v>
      </c>
      <c r="I32" s="47"/>
    </row>
    <row r="33" spans="1:9" s="34" customFormat="1" ht="25.5">
      <c r="A33" s="97" t="s">
        <v>61</v>
      </c>
      <c r="B33" s="98" t="s">
        <v>10</v>
      </c>
      <c r="C33" s="53"/>
      <c r="D33" s="53"/>
      <c r="E33" s="54"/>
      <c r="F33" s="54"/>
      <c r="G33" s="10">
        <v>3855.8</v>
      </c>
      <c r="I33" s="47"/>
    </row>
    <row r="34" spans="1:9" s="34" customFormat="1" ht="15">
      <c r="A34" s="97" t="s">
        <v>99</v>
      </c>
      <c r="B34" s="98" t="s">
        <v>9</v>
      </c>
      <c r="C34" s="53"/>
      <c r="D34" s="53"/>
      <c r="E34" s="54"/>
      <c r="F34" s="54"/>
      <c r="G34" s="10">
        <v>3855.8</v>
      </c>
      <c r="I34" s="47"/>
    </row>
    <row r="35" spans="1:9" s="34" customFormat="1" ht="15">
      <c r="A35" s="97" t="s">
        <v>100</v>
      </c>
      <c r="B35" s="98" t="s">
        <v>9</v>
      </c>
      <c r="C35" s="53"/>
      <c r="D35" s="53"/>
      <c r="E35" s="54"/>
      <c r="F35" s="54"/>
      <c r="G35" s="10">
        <v>3855.8</v>
      </c>
      <c r="I35" s="47"/>
    </row>
    <row r="36" spans="1:9" s="34" customFormat="1" ht="25.5">
      <c r="A36" s="97" t="s">
        <v>101</v>
      </c>
      <c r="B36" s="98" t="s">
        <v>62</v>
      </c>
      <c r="C36" s="53"/>
      <c r="D36" s="53"/>
      <c r="E36" s="54"/>
      <c r="F36" s="54"/>
      <c r="G36" s="10">
        <v>3855.8</v>
      </c>
      <c r="I36" s="47"/>
    </row>
    <row r="37" spans="1:9" s="10" customFormat="1" ht="25.5">
      <c r="A37" s="97" t="s">
        <v>102</v>
      </c>
      <c r="B37" s="98" t="s">
        <v>10</v>
      </c>
      <c r="C37" s="53"/>
      <c r="D37" s="53"/>
      <c r="E37" s="54"/>
      <c r="F37" s="54"/>
      <c r="G37" s="10">
        <v>3855.8</v>
      </c>
      <c r="I37" s="35"/>
    </row>
    <row r="38" spans="1:9" s="34" customFormat="1" ht="25.5">
      <c r="A38" s="97" t="s">
        <v>103</v>
      </c>
      <c r="B38" s="98" t="s">
        <v>9</v>
      </c>
      <c r="C38" s="53"/>
      <c r="D38" s="53"/>
      <c r="E38" s="54"/>
      <c r="F38" s="54"/>
      <c r="G38" s="10">
        <v>3855.8</v>
      </c>
      <c r="I38" s="47"/>
    </row>
    <row r="39" spans="1:9" s="15" customFormat="1" ht="21.75" customHeight="1">
      <c r="A39" s="78" t="s">
        <v>11</v>
      </c>
      <c r="B39" s="70" t="s">
        <v>12</v>
      </c>
      <c r="C39" s="53" t="s">
        <v>140</v>
      </c>
      <c r="D39" s="53">
        <f>E39*G39</f>
        <v>38403.77</v>
      </c>
      <c r="E39" s="54">
        <f>F39*12</f>
        <v>9.96</v>
      </c>
      <c r="F39" s="54">
        <v>0.83</v>
      </c>
      <c r="G39" s="10">
        <v>3855.8</v>
      </c>
      <c r="H39" s="10">
        <v>1.07</v>
      </c>
      <c r="I39" s="35">
        <v>0.6</v>
      </c>
    </row>
    <row r="40" spans="1:9" s="10" customFormat="1" ht="20.25" customHeight="1">
      <c r="A40" s="78" t="s">
        <v>13</v>
      </c>
      <c r="B40" s="70" t="s">
        <v>14</v>
      </c>
      <c r="C40" s="53" t="s">
        <v>140</v>
      </c>
      <c r="D40" s="53">
        <f>E40*G40</f>
        <v>124927.92</v>
      </c>
      <c r="E40" s="54">
        <f>F40*12</f>
        <v>32.4</v>
      </c>
      <c r="F40" s="54">
        <v>2.7</v>
      </c>
      <c r="G40" s="10">
        <v>3855.8</v>
      </c>
      <c r="H40" s="10">
        <v>1.07</v>
      </c>
      <c r="I40" s="35">
        <v>1.94</v>
      </c>
    </row>
    <row r="41" spans="1:9" s="10" customFormat="1" ht="20.25" customHeight="1">
      <c r="A41" s="78" t="s">
        <v>104</v>
      </c>
      <c r="B41" s="70" t="s">
        <v>9</v>
      </c>
      <c r="C41" s="53" t="s">
        <v>170</v>
      </c>
      <c r="D41" s="53">
        <v>0</v>
      </c>
      <c r="E41" s="54">
        <f>D41/G41</f>
        <v>0</v>
      </c>
      <c r="F41" s="54">
        <f>E41/12</f>
        <v>0</v>
      </c>
      <c r="G41" s="10">
        <v>3855.8</v>
      </c>
      <c r="I41" s="35"/>
    </row>
    <row r="42" spans="1:9" s="10" customFormat="1" ht="20.25" customHeight="1">
      <c r="A42" s="97" t="s">
        <v>105</v>
      </c>
      <c r="B42" s="98" t="s">
        <v>20</v>
      </c>
      <c r="C42" s="53"/>
      <c r="D42" s="53"/>
      <c r="E42" s="54"/>
      <c r="F42" s="54"/>
      <c r="G42" s="10">
        <v>3855.8</v>
      </c>
      <c r="I42" s="35"/>
    </row>
    <row r="43" spans="1:9" s="10" customFormat="1" ht="20.25" customHeight="1">
      <c r="A43" s="97" t="s">
        <v>106</v>
      </c>
      <c r="B43" s="98" t="s">
        <v>15</v>
      </c>
      <c r="C43" s="53"/>
      <c r="D43" s="53"/>
      <c r="E43" s="54"/>
      <c r="F43" s="54"/>
      <c r="G43" s="10">
        <v>3855.8</v>
      </c>
      <c r="I43" s="35"/>
    </row>
    <row r="44" spans="1:9" s="10" customFormat="1" ht="20.25" customHeight="1">
      <c r="A44" s="97" t="s">
        <v>107</v>
      </c>
      <c r="B44" s="98" t="s">
        <v>108</v>
      </c>
      <c r="C44" s="53"/>
      <c r="D44" s="53"/>
      <c r="E44" s="54"/>
      <c r="F44" s="54"/>
      <c r="G44" s="10">
        <v>3855.8</v>
      </c>
      <c r="I44" s="35"/>
    </row>
    <row r="45" spans="1:9" s="10" customFormat="1" ht="20.25" customHeight="1">
      <c r="A45" s="97" t="s">
        <v>109</v>
      </c>
      <c r="B45" s="98" t="s">
        <v>110</v>
      </c>
      <c r="C45" s="53"/>
      <c r="D45" s="53"/>
      <c r="E45" s="54"/>
      <c r="F45" s="54"/>
      <c r="G45" s="10">
        <v>3855.8</v>
      </c>
      <c r="I45" s="35"/>
    </row>
    <row r="46" spans="1:9" s="10" customFormat="1" ht="20.25" customHeight="1">
      <c r="A46" s="97" t="s">
        <v>111</v>
      </c>
      <c r="B46" s="98" t="s">
        <v>108</v>
      </c>
      <c r="C46" s="53"/>
      <c r="D46" s="53"/>
      <c r="E46" s="54"/>
      <c r="F46" s="54"/>
      <c r="G46" s="10">
        <v>3855.8</v>
      </c>
      <c r="I46" s="35"/>
    </row>
    <row r="47" spans="1:9" s="13" customFormat="1" ht="30">
      <c r="A47" s="78" t="s">
        <v>112</v>
      </c>
      <c r="B47" s="70" t="s">
        <v>7</v>
      </c>
      <c r="C47" s="53" t="s">
        <v>157</v>
      </c>
      <c r="D47" s="53">
        <v>2246.78</v>
      </c>
      <c r="E47" s="54">
        <f>D47/G47</f>
        <v>0.58</v>
      </c>
      <c r="F47" s="54">
        <f>E47/12</f>
        <v>0.05</v>
      </c>
      <c r="G47" s="10">
        <v>3855.8</v>
      </c>
      <c r="H47" s="10">
        <v>1.07</v>
      </c>
      <c r="I47" s="35">
        <v>0.03</v>
      </c>
    </row>
    <row r="48" spans="1:9" s="13" customFormat="1" ht="39" customHeight="1">
      <c r="A48" s="78" t="s">
        <v>113</v>
      </c>
      <c r="B48" s="70" t="s">
        <v>7</v>
      </c>
      <c r="C48" s="53" t="s">
        <v>157</v>
      </c>
      <c r="D48" s="53">
        <v>2246.78</v>
      </c>
      <c r="E48" s="54">
        <f>D48/G48</f>
        <v>0.58</v>
      </c>
      <c r="F48" s="54">
        <f>E48/12</f>
        <v>0.05</v>
      </c>
      <c r="G48" s="10">
        <v>3855.8</v>
      </c>
      <c r="H48" s="10">
        <v>1.07</v>
      </c>
      <c r="I48" s="35">
        <v>0.03</v>
      </c>
    </row>
    <row r="49" spans="1:9" s="13" customFormat="1" ht="32.25" customHeight="1">
      <c r="A49" s="78" t="s">
        <v>114</v>
      </c>
      <c r="B49" s="70" t="s">
        <v>7</v>
      </c>
      <c r="C49" s="53" t="s">
        <v>157</v>
      </c>
      <c r="D49" s="53">
        <v>14185.73</v>
      </c>
      <c r="E49" s="54">
        <f>D49/G49</f>
        <v>3.68</v>
      </c>
      <c r="F49" s="54">
        <f>E49/12</f>
        <v>0.31</v>
      </c>
      <c r="G49" s="10">
        <v>3855.8</v>
      </c>
      <c r="H49" s="10">
        <v>1.07</v>
      </c>
      <c r="I49" s="35">
        <v>0.22</v>
      </c>
    </row>
    <row r="50" spans="1:9" s="13" customFormat="1" ht="30">
      <c r="A50" s="78" t="s">
        <v>158</v>
      </c>
      <c r="B50" s="70" t="s">
        <v>52</v>
      </c>
      <c r="C50" s="53" t="s">
        <v>159</v>
      </c>
      <c r="D50" s="53">
        <v>4017.51</v>
      </c>
      <c r="E50" s="54">
        <f>D50/G50</f>
        <v>1.04</v>
      </c>
      <c r="F50" s="54">
        <f>E50/12</f>
        <v>0.09</v>
      </c>
      <c r="G50" s="10">
        <v>3855.8</v>
      </c>
      <c r="H50" s="10">
        <v>1.07</v>
      </c>
      <c r="I50" s="35">
        <v>0</v>
      </c>
    </row>
    <row r="51" spans="1:9" s="13" customFormat="1" ht="30">
      <c r="A51" s="78" t="s">
        <v>21</v>
      </c>
      <c r="B51" s="70"/>
      <c r="C51" s="53" t="s">
        <v>172</v>
      </c>
      <c r="D51" s="53">
        <f>E51*G51</f>
        <v>9253.92</v>
      </c>
      <c r="E51" s="54">
        <f>F51*12</f>
        <v>2.4</v>
      </c>
      <c r="F51" s="54">
        <v>0.2</v>
      </c>
      <c r="G51" s="10">
        <v>3855.8</v>
      </c>
      <c r="H51" s="10">
        <v>1.07</v>
      </c>
      <c r="I51" s="35">
        <v>0.03</v>
      </c>
    </row>
    <row r="52" spans="1:9" s="13" customFormat="1" ht="25.5">
      <c r="A52" s="82" t="s">
        <v>115</v>
      </c>
      <c r="B52" s="83" t="s">
        <v>71</v>
      </c>
      <c r="C52" s="53"/>
      <c r="D52" s="53"/>
      <c r="E52" s="54"/>
      <c r="F52" s="54"/>
      <c r="G52" s="10">
        <v>3855.8</v>
      </c>
      <c r="H52" s="10"/>
      <c r="I52" s="35"/>
    </row>
    <row r="53" spans="1:9" s="13" customFormat="1" ht="34.5" customHeight="1">
      <c r="A53" s="82" t="s">
        <v>116</v>
      </c>
      <c r="B53" s="83" t="s">
        <v>71</v>
      </c>
      <c r="C53" s="53"/>
      <c r="D53" s="53"/>
      <c r="E53" s="54"/>
      <c r="F53" s="54"/>
      <c r="G53" s="10">
        <v>3855.8</v>
      </c>
      <c r="H53" s="10"/>
      <c r="I53" s="35"/>
    </row>
    <row r="54" spans="1:9" s="13" customFormat="1" ht="18" customHeight="1">
      <c r="A54" s="82" t="s">
        <v>117</v>
      </c>
      <c r="B54" s="83" t="s">
        <v>64</v>
      </c>
      <c r="C54" s="53"/>
      <c r="D54" s="53"/>
      <c r="E54" s="54"/>
      <c r="F54" s="54"/>
      <c r="G54" s="10">
        <v>3855.8</v>
      </c>
      <c r="H54" s="10"/>
      <c r="I54" s="35"/>
    </row>
    <row r="55" spans="1:9" s="13" customFormat="1" ht="21" customHeight="1">
      <c r="A55" s="82" t="s">
        <v>118</v>
      </c>
      <c r="B55" s="83" t="s">
        <v>71</v>
      </c>
      <c r="C55" s="53"/>
      <c r="D55" s="53"/>
      <c r="E55" s="54"/>
      <c r="F55" s="54"/>
      <c r="G55" s="10">
        <v>3855.8</v>
      </c>
      <c r="H55" s="10"/>
      <c r="I55" s="35"/>
    </row>
    <row r="56" spans="1:9" s="13" customFormat="1" ht="25.5">
      <c r="A56" s="82" t="s">
        <v>119</v>
      </c>
      <c r="B56" s="83" t="s">
        <v>71</v>
      </c>
      <c r="C56" s="53"/>
      <c r="D56" s="53"/>
      <c r="E56" s="54"/>
      <c r="F56" s="54"/>
      <c r="G56" s="10">
        <v>3855.8</v>
      </c>
      <c r="H56" s="10"/>
      <c r="I56" s="35"/>
    </row>
    <row r="57" spans="1:9" s="13" customFormat="1" ht="24" customHeight="1">
      <c r="A57" s="82" t="s">
        <v>120</v>
      </c>
      <c r="B57" s="83" t="s">
        <v>71</v>
      </c>
      <c r="C57" s="53"/>
      <c r="D57" s="53"/>
      <c r="E57" s="54"/>
      <c r="F57" s="54"/>
      <c r="G57" s="10">
        <v>3855.8</v>
      </c>
      <c r="H57" s="10"/>
      <c r="I57" s="35"/>
    </row>
    <row r="58" spans="1:9" s="13" customFormat="1" ht="25.5">
      <c r="A58" s="82" t="s">
        <v>121</v>
      </c>
      <c r="B58" s="83" t="s">
        <v>71</v>
      </c>
      <c r="C58" s="53"/>
      <c r="D58" s="53"/>
      <c r="E58" s="54"/>
      <c r="F58" s="54"/>
      <c r="G58" s="10">
        <v>3855.8</v>
      </c>
      <c r="H58" s="10"/>
      <c r="I58" s="35"/>
    </row>
    <row r="59" spans="1:9" s="13" customFormat="1" ht="20.25" customHeight="1">
      <c r="A59" s="82" t="s">
        <v>122</v>
      </c>
      <c r="B59" s="83" t="s">
        <v>71</v>
      </c>
      <c r="C59" s="53"/>
      <c r="D59" s="53"/>
      <c r="E59" s="54"/>
      <c r="F59" s="54"/>
      <c r="G59" s="10">
        <v>3855.8</v>
      </c>
      <c r="H59" s="10"/>
      <c r="I59" s="35"/>
    </row>
    <row r="60" spans="1:9" s="13" customFormat="1" ht="23.25" customHeight="1">
      <c r="A60" s="82" t="s">
        <v>123</v>
      </c>
      <c r="B60" s="83" t="s">
        <v>71</v>
      </c>
      <c r="C60" s="53"/>
      <c r="D60" s="53"/>
      <c r="E60" s="54"/>
      <c r="F60" s="54"/>
      <c r="G60" s="10">
        <v>3855.8</v>
      </c>
      <c r="H60" s="10"/>
      <c r="I60" s="35"/>
    </row>
    <row r="61" spans="1:9" s="10" customFormat="1" ht="21" customHeight="1">
      <c r="A61" s="78" t="s">
        <v>23</v>
      </c>
      <c r="B61" s="70" t="s">
        <v>24</v>
      </c>
      <c r="C61" s="53" t="s">
        <v>173</v>
      </c>
      <c r="D61" s="53">
        <f>E61*G61</f>
        <v>3238.87</v>
      </c>
      <c r="E61" s="54">
        <f>F61*12</f>
        <v>0.84</v>
      </c>
      <c r="F61" s="54">
        <v>0.07</v>
      </c>
      <c r="G61" s="10">
        <v>3855.8</v>
      </c>
      <c r="H61" s="10">
        <v>1.07</v>
      </c>
      <c r="I61" s="35">
        <v>0.03</v>
      </c>
    </row>
    <row r="62" spans="1:9" s="10" customFormat="1" ht="21.75" customHeight="1">
      <c r="A62" s="78" t="s">
        <v>25</v>
      </c>
      <c r="B62" s="79" t="s">
        <v>26</v>
      </c>
      <c r="C62" s="58" t="s">
        <v>173</v>
      </c>
      <c r="D62" s="53">
        <v>2035.86</v>
      </c>
      <c r="E62" s="54">
        <f>D62/G62</f>
        <v>0.53</v>
      </c>
      <c r="F62" s="54">
        <f>E62/12</f>
        <v>0.04</v>
      </c>
      <c r="G62" s="10">
        <v>3855.8</v>
      </c>
      <c r="H62" s="10">
        <v>1.07</v>
      </c>
      <c r="I62" s="35">
        <v>0.02</v>
      </c>
    </row>
    <row r="63" spans="1:9" s="15" customFormat="1" ht="30">
      <c r="A63" s="78" t="s">
        <v>22</v>
      </c>
      <c r="B63" s="70"/>
      <c r="C63" s="58" t="s">
        <v>166</v>
      </c>
      <c r="D63" s="53">
        <v>5698.2</v>
      </c>
      <c r="E63" s="54">
        <f>D63/G63</f>
        <v>1.48</v>
      </c>
      <c r="F63" s="54">
        <f>E63/12</f>
        <v>0.12</v>
      </c>
      <c r="G63" s="10">
        <v>3855.8</v>
      </c>
      <c r="H63" s="10">
        <v>1.07</v>
      </c>
      <c r="I63" s="35">
        <v>0.03</v>
      </c>
    </row>
    <row r="64" spans="1:9" s="15" customFormat="1" ht="19.5" customHeight="1">
      <c r="A64" s="78" t="s">
        <v>34</v>
      </c>
      <c r="B64" s="70"/>
      <c r="C64" s="54" t="s">
        <v>174</v>
      </c>
      <c r="D64" s="54">
        <f>D65+D66+D67+D68+D69+D70+D71+D72+D73+D74+D75+D76+D77</f>
        <v>19658.32</v>
      </c>
      <c r="E64" s="54">
        <f>D64/G64</f>
        <v>5.1</v>
      </c>
      <c r="F64" s="54">
        <f>E64/12</f>
        <v>0.43</v>
      </c>
      <c r="G64" s="10">
        <v>3855.8</v>
      </c>
      <c r="H64" s="10">
        <v>1.07</v>
      </c>
      <c r="I64" s="35">
        <v>0.43</v>
      </c>
    </row>
    <row r="65" spans="1:9" s="13" customFormat="1" ht="24.75" customHeight="1">
      <c r="A65" s="80" t="s">
        <v>81</v>
      </c>
      <c r="B65" s="76" t="s">
        <v>15</v>
      </c>
      <c r="C65" s="60"/>
      <c r="D65" s="60">
        <v>685.01</v>
      </c>
      <c r="E65" s="61"/>
      <c r="F65" s="61"/>
      <c r="G65" s="10">
        <v>3855.8</v>
      </c>
      <c r="H65" s="10">
        <v>1.07</v>
      </c>
      <c r="I65" s="35">
        <v>0.01</v>
      </c>
    </row>
    <row r="66" spans="1:9" s="13" customFormat="1" ht="15">
      <c r="A66" s="80" t="s">
        <v>16</v>
      </c>
      <c r="B66" s="76" t="s">
        <v>20</v>
      </c>
      <c r="C66" s="60"/>
      <c r="D66" s="60">
        <v>505.42</v>
      </c>
      <c r="E66" s="61"/>
      <c r="F66" s="61"/>
      <c r="G66" s="10">
        <v>3855.8</v>
      </c>
      <c r="H66" s="10">
        <v>1.07</v>
      </c>
      <c r="I66" s="35">
        <v>0.01</v>
      </c>
    </row>
    <row r="67" spans="1:9" s="13" customFormat="1" ht="15">
      <c r="A67" s="80" t="s">
        <v>79</v>
      </c>
      <c r="B67" s="81" t="s">
        <v>15</v>
      </c>
      <c r="C67" s="60"/>
      <c r="D67" s="60">
        <v>900.62</v>
      </c>
      <c r="E67" s="61"/>
      <c r="F67" s="61"/>
      <c r="G67" s="10">
        <v>3855.8</v>
      </c>
      <c r="H67" s="10"/>
      <c r="I67" s="35"/>
    </row>
    <row r="68" spans="1:9" s="13" customFormat="1" ht="15">
      <c r="A68" s="82" t="s">
        <v>161</v>
      </c>
      <c r="B68" s="83" t="s">
        <v>52</v>
      </c>
      <c r="C68" s="63"/>
      <c r="D68" s="63">
        <v>0</v>
      </c>
      <c r="E68" s="61"/>
      <c r="F68" s="61"/>
      <c r="G68" s="10">
        <v>3855.8</v>
      </c>
      <c r="H68" s="10"/>
      <c r="I68" s="35"/>
    </row>
    <row r="69" spans="1:9" s="13" customFormat="1" ht="15">
      <c r="A69" s="80" t="s">
        <v>48</v>
      </c>
      <c r="B69" s="76" t="s">
        <v>15</v>
      </c>
      <c r="C69" s="60"/>
      <c r="D69" s="60">
        <v>963.17</v>
      </c>
      <c r="E69" s="61"/>
      <c r="F69" s="61"/>
      <c r="G69" s="10">
        <v>3855.8</v>
      </c>
      <c r="H69" s="10">
        <v>1.07</v>
      </c>
      <c r="I69" s="35">
        <v>0.01</v>
      </c>
    </row>
    <row r="70" spans="1:9" s="13" customFormat="1" ht="15">
      <c r="A70" s="80" t="s">
        <v>17</v>
      </c>
      <c r="B70" s="76" t="s">
        <v>15</v>
      </c>
      <c r="C70" s="60"/>
      <c r="D70" s="60">
        <v>4294.09</v>
      </c>
      <c r="E70" s="61"/>
      <c r="F70" s="61"/>
      <c r="G70" s="10">
        <v>3855.8</v>
      </c>
      <c r="H70" s="10">
        <v>1.07</v>
      </c>
      <c r="I70" s="35">
        <v>0.06</v>
      </c>
    </row>
    <row r="71" spans="1:9" s="13" customFormat="1" ht="15">
      <c r="A71" s="80" t="s">
        <v>18</v>
      </c>
      <c r="B71" s="76" t="s">
        <v>15</v>
      </c>
      <c r="C71" s="60"/>
      <c r="D71" s="60">
        <v>1010.85</v>
      </c>
      <c r="E71" s="61"/>
      <c r="F71" s="61"/>
      <c r="G71" s="10">
        <v>3855.8</v>
      </c>
      <c r="H71" s="10">
        <v>1.07</v>
      </c>
      <c r="I71" s="35">
        <v>0.01</v>
      </c>
    </row>
    <row r="72" spans="1:9" s="13" customFormat="1" ht="15">
      <c r="A72" s="80" t="s">
        <v>45</v>
      </c>
      <c r="B72" s="76" t="s">
        <v>15</v>
      </c>
      <c r="C72" s="60"/>
      <c r="D72" s="60">
        <v>481.57</v>
      </c>
      <c r="E72" s="61"/>
      <c r="F72" s="61"/>
      <c r="G72" s="10">
        <v>3855.8</v>
      </c>
      <c r="H72" s="10">
        <v>1.07</v>
      </c>
      <c r="I72" s="35">
        <v>0.01</v>
      </c>
    </row>
    <row r="73" spans="1:9" s="13" customFormat="1" ht="15">
      <c r="A73" s="80" t="s">
        <v>46</v>
      </c>
      <c r="B73" s="76" t="s">
        <v>20</v>
      </c>
      <c r="C73" s="60"/>
      <c r="D73" s="60">
        <v>1926.35</v>
      </c>
      <c r="E73" s="61"/>
      <c r="F73" s="61"/>
      <c r="G73" s="10">
        <v>3855.8</v>
      </c>
      <c r="H73" s="10">
        <v>1.07</v>
      </c>
      <c r="I73" s="35">
        <v>0.03</v>
      </c>
    </row>
    <row r="74" spans="1:9" s="13" customFormat="1" ht="25.5">
      <c r="A74" s="80" t="s">
        <v>19</v>
      </c>
      <c r="B74" s="76" t="s">
        <v>15</v>
      </c>
      <c r="C74" s="60"/>
      <c r="D74" s="60">
        <v>3389.83</v>
      </c>
      <c r="E74" s="61"/>
      <c r="F74" s="61"/>
      <c r="G74" s="10">
        <v>3855.8</v>
      </c>
      <c r="H74" s="10">
        <v>1.07</v>
      </c>
      <c r="I74" s="35">
        <v>0.05</v>
      </c>
    </row>
    <row r="75" spans="1:9" s="13" customFormat="1" ht="25.5">
      <c r="A75" s="80" t="s">
        <v>82</v>
      </c>
      <c r="B75" s="76" t="s">
        <v>15</v>
      </c>
      <c r="C75" s="60"/>
      <c r="D75" s="60">
        <v>3837.45</v>
      </c>
      <c r="E75" s="61"/>
      <c r="F75" s="61"/>
      <c r="G75" s="10">
        <v>3855.8</v>
      </c>
      <c r="H75" s="10">
        <v>1.07</v>
      </c>
      <c r="I75" s="35">
        <v>0.01</v>
      </c>
    </row>
    <row r="76" spans="1:9" s="13" customFormat="1" ht="25.5">
      <c r="A76" s="80" t="s">
        <v>124</v>
      </c>
      <c r="B76" s="81" t="s">
        <v>52</v>
      </c>
      <c r="C76" s="93"/>
      <c r="D76" s="60">
        <v>1663.96</v>
      </c>
      <c r="E76" s="61"/>
      <c r="F76" s="61"/>
      <c r="G76" s="10">
        <v>3855.8</v>
      </c>
      <c r="H76" s="10">
        <v>1.07</v>
      </c>
      <c r="I76" s="35">
        <v>0</v>
      </c>
    </row>
    <row r="77" spans="1:9" s="13" customFormat="1" ht="24" customHeight="1">
      <c r="A77" s="80" t="s">
        <v>125</v>
      </c>
      <c r="B77" s="83" t="s">
        <v>15</v>
      </c>
      <c r="C77" s="60"/>
      <c r="D77" s="60">
        <v>0</v>
      </c>
      <c r="E77" s="61"/>
      <c r="F77" s="61"/>
      <c r="G77" s="10">
        <v>3855.8</v>
      </c>
      <c r="H77" s="10"/>
      <c r="I77" s="35"/>
    </row>
    <row r="78" spans="1:9" s="15" customFormat="1" ht="30">
      <c r="A78" s="78" t="s">
        <v>39</v>
      </c>
      <c r="B78" s="70"/>
      <c r="C78" s="54" t="s">
        <v>175</v>
      </c>
      <c r="D78" s="54">
        <f>D79+D80+D81+D82+D83+D84+D85+D86+D88</f>
        <v>20985.93</v>
      </c>
      <c r="E78" s="54">
        <f>D78/G78</f>
        <v>5.44</v>
      </c>
      <c r="F78" s="54">
        <f>E78/12</f>
        <v>0.45</v>
      </c>
      <c r="G78" s="10">
        <v>3855.8</v>
      </c>
      <c r="H78" s="10">
        <v>1.07</v>
      </c>
      <c r="I78" s="35">
        <v>0.65</v>
      </c>
    </row>
    <row r="79" spans="1:9" s="13" customFormat="1" ht="15.75" customHeight="1">
      <c r="A79" s="80" t="s">
        <v>35</v>
      </c>
      <c r="B79" s="76" t="s">
        <v>49</v>
      </c>
      <c r="C79" s="60"/>
      <c r="D79" s="60">
        <v>2889.52</v>
      </c>
      <c r="E79" s="61"/>
      <c r="F79" s="61"/>
      <c r="G79" s="10">
        <v>3855.8</v>
      </c>
      <c r="H79" s="10">
        <v>1.07</v>
      </c>
      <c r="I79" s="35">
        <v>0.04</v>
      </c>
    </row>
    <row r="80" spans="1:9" s="13" customFormat="1" ht="25.5">
      <c r="A80" s="80" t="s">
        <v>36</v>
      </c>
      <c r="B80" s="81" t="s">
        <v>15</v>
      </c>
      <c r="C80" s="60"/>
      <c r="D80" s="60">
        <v>1926.35</v>
      </c>
      <c r="E80" s="61"/>
      <c r="F80" s="61"/>
      <c r="G80" s="10">
        <v>3855.8</v>
      </c>
      <c r="H80" s="10">
        <v>1.07</v>
      </c>
      <c r="I80" s="35">
        <v>0.03</v>
      </c>
    </row>
    <row r="81" spans="1:9" s="13" customFormat="1" ht="18.75" customHeight="1">
      <c r="A81" s="80" t="s">
        <v>53</v>
      </c>
      <c r="B81" s="76" t="s">
        <v>52</v>
      </c>
      <c r="C81" s="60"/>
      <c r="D81" s="60">
        <v>2021.63</v>
      </c>
      <c r="E81" s="61"/>
      <c r="F81" s="61"/>
      <c r="G81" s="10">
        <v>3855.8</v>
      </c>
      <c r="H81" s="10">
        <v>1.07</v>
      </c>
      <c r="I81" s="35">
        <v>0.03</v>
      </c>
    </row>
    <row r="82" spans="1:9" s="13" customFormat="1" ht="25.5">
      <c r="A82" s="80" t="s">
        <v>50</v>
      </c>
      <c r="B82" s="76" t="s">
        <v>51</v>
      </c>
      <c r="C82" s="60"/>
      <c r="D82" s="60">
        <v>1926.35</v>
      </c>
      <c r="E82" s="61"/>
      <c r="F82" s="61"/>
      <c r="G82" s="10">
        <v>3855.8</v>
      </c>
      <c r="H82" s="10">
        <v>1.07</v>
      </c>
      <c r="I82" s="35">
        <v>0.03</v>
      </c>
    </row>
    <row r="83" spans="1:9" s="13" customFormat="1" ht="23.25" customHeight="1">
      <c r="A83" s="80" t="s">
        <v>70</v>
      </c>
      <c r="B83" s="81" t="s">
        <v>52</v>
      </c>
      <c r="C83" s="60"/>
      <c r="D83" s="60">
        <v>0</v>
      </c>
      <c r="E83" s="61"/>
      <c r="F83" s="61"/>
      <c r="G83" s="10">
        <v>3855.8</v>
      </c>
      <c r="H83" s="10">
        <v>1.07</v>
      </c>
      <c r="I83" s="35">
        <v>0.21</v>
      </c>
    </row>
    <row r="84" spans="1:9" s="13" customFormat="1" ht="15.75" customHeight="1">
      <c r="A84" s="80" t="s">
        <v>47</v>
      </c>
      <c r="B84" s="76" t="s">
        <v>7</v>
      </c>
      <c r="C84" s="93"/>
      <c r="D84" s="60">
        <v>6851.28</v>
      </c>
      <c r="E84" s="61"/>
      <c r="F84" s="61"/>
      <c r="G84" s="10">
        <v>3855.8</v>
      </c>
      <c r="H84" s="10">
        <v>1.07</v>
      </c>
      <c r="I84" s="35">
        <v>0.11</v>
      </c>
    </row>
    <row r="85" spans="1:9" s="13" customFormat="1" ht="25.5">
      <c r="A85" s="80" t="s">
        <v>126</v>
      </c>
      <c r="B85" s="81" t="s">
        <v>15</v>
      </c>
      <c r="C85" s="93"/>
      <c r="D85" s="60">
        <v>5370.8</v>
      </c>
      <c r="E85" s="61"/>
      <c r="F85" s="61"/>
      <c r="G85" s="10">
        <v>3855.8</v>
      </c>
      <c r="H85" s="10"/>
      <c r="I85" s="35"/>
    </row>
    <row r="86" spans="1:9" s="13" customFormat="1" ht="25.5">
      <c r="A86" s="80" t="s">
        <v>124</v>
      </c>
      <c r="B86" s="81" t="s">
        <v>162</v>
      </c>
      <c r="C86" s="93"/>
      <c r="D86" s="60">
        <v>0</v>
      </c>
      <c r="E86" s="61"/>
      <c r="F86" s="61"/>
      <c r="G86" s="10">
        <v>3855.8</v>
      </c>
      <c r="H86" s="10"/>
      <c r="I86" s="35"/>
    </row>
    <row r="87" spans="1:9" s="13" customFormat="1" ht="15">
      <c r="A87" s="82" t="s">
        <v>127</v>
      </c>
      <c r="B87" s="81" t="s">
        <v>162</v>
      </c>
      <c r="C87" s="93"/>
      <c r="D87" s="60">
        <v>0</v>
      </c>
      <c r="E87" s="61"/>
      <c r="F87" s="61"/>
      <c r="G87" s="10">
        <v>3855.8</v>
      </c>
      <c r="H87" s="10"/>
      <c r="I87" s="35"/>
    </row>
    <row r="88" spans="1:9" s="13" customFormat="1" ht="15">
      <c r="A88" s="80" t="s">
        <v>128</v>
      </c>
      <c r="B88" s="81" t="s">
        <v>15</v>
      </c>
      <c r="C88" s="102" t="s">
        <v>176</v>
      </c>
      <c r="D88" s="60">
        <f>E88*G88</f>
        <v>0</v>
      </c>
      <c r="E88" s="61"/>
      <c r="F88" s="61"/>
      <c r="G88" s="10">
        <v>3855.8</v>
      </c>
      <c r="H88" s="10">
        <v>1.07</v>
      </c>
      <c r="I88" s="35">
        <v>0</v>
      </c>
    </row>
    <row r="89" spans="1:9" s="13" customFormat="1" ht="30">
      <c r="A89" s="78" t="s">
        <v>40</v>
      </c>
      <c r="B89" s="76"/>
      <c r="C89" s="62"/>
      <c r="D89" s="54">
        <f>D92</f>
        <v>0</v>
      </c>
      <c r="E89" s="54">
        <f>D89/G89</f>
        <v>0</v>
      </c>
      <c r="F89" s="54">
        <f>E89/12</f>
        <v>0</v>
      </c>
      <c r="G89" s="10">
        <v>3855.8</v>
      </c>
      <c r="H89" s="10">
        <v>1.07</v>
      </c>
      <c r="I89" s="35">
        <v>0.06</v>
      </c>
    </row>
    <row r="90" spans="1:9" s="13" customFormat="1" ht="15">
      <c r="A90" s="80" t="s">
        <v>129</v>
      </c>
      <c r="B90" s="76" t="s">
        <v>15</v>
      </c>
      <c r="C90" s="62"/>
      <c r="D90" s="56">
        <v>0</v>
      </c>
      <c r="E90" s="56"/>
      <c r="F90" s="56"/>
      <c r="G90" s="10">
        <v>3855.8</v>
      </c>
      <c r="H90" s="10"/>
      <c r="I90" s="35"/>
    </row>
    <row r="91" spans="1:9" s="13" customFormat="1" ht="15">
      <c r="A91" s="82" t="s">
        <v>130</v>
      </c>
      <c r="B91" s="81" t="s">
        <v>52</v>
      </c>
      <c r="C91" s="62"/>
      <c r="D91" s="56">
        <v>0</v>
      </c>
      <c r="E91" s="56"/>
      <c r="F91" s="56"/>
      <c r="G91" s="10">
        <v>3855.8</v>
      </c>
      <c r="H91" s="10"/>
      <c r="I91" s="35"/>
    </row>
    <row r="92" spans="1:9" s="13" customFormat="1" ht="15">
      <c r="A92" s="80" t="s">
        <v>131</v>
      </c>
      <c r="B92" s="81" t="s">
        <v>52</v>
      </c>
      <c r="C92" s="63"/>
      <c r="D92" s="63">
        <v>0</v>
      </c>
      <c r="E92" s="63"/>
      <c r="F92" s="63"/>
      <c r="G92" s="10">
        <v>3855.8</v>
      </c>
      <c r="H92" s="10">
        <v>1.07</v>
      </c>
      <c r="I92" s="35">
        <v>0.03</v>
      </c>
    </row>
    <row r="93" spans="1:9" s="13" customFormat="1" ht="25.5">
      <c r="A93" s="80" t="s">
        <v>132</v>
      </c>
      <c r="B93" s="77" t="s">
        <v>162</v>
      </c>
      <c r="C93" s="60"/>
      <c r="D93" s="60">
        <f>E93*G93</f>
        <v>0</v>
      </c>
      <c r="E93" s="61"/>
      <c r="F93" s="61"/>
      <c r="G93" s="10">
        <v>3855.8</v>
      </c>
      <c r="H93" s="10">
        <v>1.07</v>
      </c>
      <c r="I93" s="35">
        <v>0</v>
      </c>
    </row>
    <row r="94" spans="1:9" s="13" customFormat="1" ht="23.25" customHeight="1">
      <c r="A94" s="78" t="s">
        <v>133</v>
      </c>
      <c r="B94" s="76"/>
      <c r="C94" s="54" t="s">
        <v>177</v>
      </c>
      <c r="D94" s="54">
        <f>D96+D97+D95+D98+D100</f>
        <v>14207.59</v>
      </c>
      <c r="E94" s="54">
        <f>D94/G94</f>
        <v>3.68</v>
      </c>
      <c r="F94" s="54">
        <f>E94/12</f>
        <v>0.31</v>
      </c>
      <c r="G94" s="10">
        <v>3855.8</v>
      </c>
      <c r="H94" s="10">
        <v>1.07</v>
      </c>
      <c r="I94" s="35">
        <v>0.21</v>
      </c>
    </row>
    <row r="95" spans="1:9" s="13" customFormat="1" ht="21" customHeight="1">
      <c r="A95" s="80" t="s">
        <v>37</v>
      </c>
      <c r="B95" s="76" t="s">
        <v>7</v>
      </c>
      <c r="C95" s="60"/>
      <c r="D95" s="60">
        <f aca="true" t="shared" si="0" ref="D95:D100">E95*G95</f>
        <v>0</v>
      </c>
      <c r="E95" s="61"/>
      <c r="F95" s="61"/>
      <c r="G95" s="10">
        <v>3855.8</v>
      </c>
      <c r="H95" s="10">
        <v>1.07</v>
      </c>
      <c r="I95" s="35">
        <v>0</v>
      </c>
    </row>
    <row r="96" spans="1:9" s="13" customFormat="1" ht="47.25" customHeight="1">
      <c r="A96" s="80" t="s">
        <v>134</v>
      </c>
      <c r="B96" s="76" t="s">
        <v>15</v>
      </c>
      <c r="C96" s="60"/>
      <c r="D96" s="60">
        <v>13200.78</v>
      </c>
      <c r="E96" s="61"/>
      <c r="F96" s="61"/>
      <c r="G96" s="10">
        <v>3855.8</v>
      </c>
      <c r="H96" s="10">
        <v>1.07</v>
      </c>
      <c r="I96" s="35">
        <v>0.2</v>
      </c>
    </row>
    <row r="97" spans="1:9" s="13" customFormat="1" ht="38.25">
      <c r="A97" s="80" t="s">
        <v>135</v>
      </c>
      <c r="B97" s="76" t="s">
        <v>15</v>
      </c>
      <c r="C97" s="60"/>
      <c r="D97" s="60">
        <v>1006.81</v>
      </c>
      <c r="E97" s="61"/>
      <c r="F97" s="61"/>
      <c r="G97" s="10">
        <v>3855.8</v>
      </c>
      <c r="H97" s="10">
        <v>1.07</v>
      </c>
      <c r="I97" s="35">
        <v>0.01</v>
      </c>
    </row>
    <row r="98" spans="1:9" s="13" customFormat="1" ht="27.75" customHeight="1">
      <c r="A98" s="80" t="s">
        <v>55</v>
      </c>
      <c r="B98" s="76" t="s">
        <v>10</v>
      </c>
      <c r="C98" s="60"/>
      <c r="D98" s="60">
        <f t="shared" si="0"/>
        <v>0</v>
      </c>
      <c r="E98" s="61"/>
      <c r="F98" s="61"/>
      <c r="G98" s="10">
        <v>3855.8</v>
      </c>
      <c r="H98" s="10">
        <v>1.07</v>
      </c>
      <c r="I98" s="35">
        <v>0</v>
      </c>
    </row>
    <row r="99" spans="1:9" s="13" customFormat="1" ht="15">
      <c r="A99" s="80" t="s">
        <v>42</v>
      </c>
      <c r="B99" s="81" t="s">
        <v>136</v>
      </c>
      <c r="C99" s="60"/>
      <c r="D99" s="60">
        <f t="shared" si="0"/>
        <v>0</v>
      </c>
      <c r="E99" s="61"/>
      <c r="F99" s="61"/>
      <c r="G99" s="10">
        <v>3855.8</v>
      </c>
      <c r="H99" s="10">
        <v>1.07</v>
      </c>
      <c r="I99" s="35">
        <v>0</v>
      </c>
    </row>
    <row r="100" spans="1:9" s="13" customFormat="1" ht="54.75" customHeight="1">
      <c r="A100" s="80" t="s">
        <v>137</v>
      </c>
      <c r="B100" s="81" t="s">
        <v>71</v>
      </c>
      <c r="C100" s="60"/>
      <c r="D100" s="60">
        <f t="shared" si="0"/>
        <v>0</v>
      </c>
      <c r="E100" s="61"/>
      <c r="F100" s="61"/>
      <c r="G100" s="10">
        <v>3855.8</v>
      </c>
      <c r="H100" s="10">
        <v>1.07</v>
      </c>
      <c r="I100" s="35">
        <v>0</v>
      </c>
    </row>
    <row r="101" spans="1:9" s="13" customFormat="1" ht="15">
      <c r="A101" s="78" t="s">
        <v>41</v>
      </c>
      <c r="B101" s="76"/>
      <c r="C101" s="54" t="s">
        <v>178</v>
      </c>
      <c r="D101" s="54">
        <f>D102</f>
        <v>0</v>
      </c>
      <c r="E101" s="54">
        <f>D101/G101</f>
        <v>0</v>
      </c>
      <c r="F101" s="54">
        <f>E101/12</f>
        <v>0</v>
      </c>
      <c r="G101" s="10">
        <v>3855.8</v>
      </c>
      <c r="H101" s="10">
        <v>1.07</v>
      </c>
      <c r="I101" s="35">
        <v>0.13</v>
      </c>
    </row>
    <row r="102" spans="1:9" s="13" customFormat="1" ht="21" customHeight="1">
      <c r="A102" s="80" t="s">
        <v>38</v>
      </c>
      <c r="B102" s="76" t="s">
        <v>15</v>
      </c>
      <c r="C102" s="60"/>
      <c r="D102" s="60">
        <v>0</v>
      </c>
      <c r="E102" s="61"/>
      <c r="F102" s="61"/>
      <c r="G102" s="10">
        <v>3855.8</v>
      </c>
      <c r="H102" s="10">
        <v>1.07</v>
      </c>
      <c r="I102" s="35">
        <v>0.02</v>
      </c>
    </row>
    <row r="103" spans="1:9" s="10" customFormat="1" ht="30">
      <c r="A103" s="78" t="s">
        <v>44</v>
      </c>
      <c r="B103" s="70"/>
      <c r="C103" s="54" t="s">
        <v>179</v>
      </c>
      <c r="D103" s="54">
        <f>D104+D105</f>
        <v>22276.32</v>
      </c>
      <c r="E103" s="54">
        <f>D103/G103</f>
        <v>5.78</v>
      </c>
      <c r="F103" s="54">
        <f>E103/12</f>
        <v>0.48</v>
      </c>
      <c r="G103" s="10">
        <v>3855.8</v>
      </c>
      <c r="H103" s="10">
        <v>1.07</v>
      </c>
      <c r="I103" s="35">
        <v>0.37</v>
      </c>
    </row>
    <row r="104" spans="1:9" s="13" customFormat="1" ht="45" customHeight="1">
      <c r="A104" s="82" t="s">
        <v>138</v>
      </c>
      <c r="B104" s="81" t="s">
        <v>20</v>
      </c>
      <c r="C104" s="60"/>
      <c r="D104" s="60">
        <v>22276.32</v>
      </c>
      <c r="E104" s="61"/>
      <c r="F104" s="61"/>
      <c r="G104" s="10">
        <v>3855.8</v>
      </c>
      <c r="H104" s="10">
        <v>1.07</v>
      </c>
      <c r="I104" s="35">
        <v>0.03</v>
      </c>
    </row>
    <row r="105" spans="1:9" s="13" customFormat="1" ht="25.5">
      <c r="A105" s="82" t="s">
        <v>180</v>
      </c>
      <c r="B105" s="81" t="s">
        <v>71</v>
      </c>
      <c r="C105" s="60"/>
      <c r="D105" s="60">
        <v>0</v>
      </c>
      <c r="E105" s="61"/>
      <c r="F105" s="61"/>
      <c r="G105" s="10">
        <v>3855.8</v>
      </c>
      <c r="H105" s="10">
        <v>1.07</v>
      </c>
      <c r="I105" s="35">
        <v>0.34</v>
      </c>
    </row>
    <row r="106" spans="1:9" s="10" customFormat="1" ht="15">
      <c r="A106" s="78" t="s">
        <v>43</v>
      </c>
      <c r="B106" s="70"/>
      <c r="C106" s="54" t="s">
        <v>173</v>
      </c>
      <c r="D106" s="54">
        <f>D108+D109+D110+D107</f>
        <v>0</v>
      </c>
      <c r="E106" s="54">
        <f>D106/G106</f>
        <v>0</v>
      </c>
      <c r="F106" s="54">
        <f>E106/12</f>
        <v>0</v>
      </c>
      <c r="G106" s="10">
        <v>3855.8</v>
      </c>
      <c r="H106" s="10">
        <v>1.07</v>
      </c>
      <c r="I106" s="35">
        <v>0.44</v>
      </c>
    </row>
    <row r="107" spans="1:9" s="10" customFormat="1" ht="15">
      <c r="A107" s="82" t="s">
        <v>163</v>
      </c>
      <c r="B107" s="83" t="s">
        <v>52</v>
      </c>
      <c r="C107" s="55"/>
      <c r="D107" s="55">
        <v>0</v>
      </c>
      <c r="E107" s="56"/>
      <c r="F107" s="56"/>
      <c r="I107" s="35"/>
    </row>
    <row r="108" spans="1:9" s="13" customFormat="1" ht="15">
      <c r="A108" s="80" t="s">
        <v>54</v>
      </c>
      <c r="B108" s="77" t="s">
        <v>15</v>
      </c>
      <c r="C108" s="60"/>
      <c r="D108" s="60">
        <v>0</v>
      </c>
      <c r="E108" s="61"/>
      <c r="F108" s="61"/>
      <c r="G108" s="10">
        <v>3855.8</v>
      </c>
      <c r="H108" s="10">
        <v>1.07</v>
      </c>
      <c r="I108" s="35">
        <v>0.04</v>
      </c>
    </row>
    <row r="109" spans="1:9" s="13" customFormat="1" ht="21.75" customHeight="1">
      <c r="A109" s="80" t="s">
        <v>72</v>
      </c>
      <c r="B109" s="77" t="s">
        <v>49</v>
      </c>
      <c r="C109" s="60"/>
      <c r="D109" s="60">
        <v>0</v>
      </c>
      <c r="E109" s="61"/>
      <c r="F109" s="61"/>
      <c r="G109" s="10">
        <v>3855.8</v>
      </c>
      <c r="H109" s="10"/>
      <c r="I109" s="35"/>
    </row>
    <row r="110" spans="1:9" s="13" customFormat="1" ht="25.5" customHeight="1">
      <c r="A110" s="80" t="s">
        <v>83</v>
      </c>
      <c r="B110" s="77" t="s">
        <v>15</v>
      </c>
      <c r="C110" s="60"/>
      <c r="D110" s="60">
        <v>0</v>
      </c>
      <c r="E110" s="61"/>
      <c r="F110" s="61"/>
      <c r="G110" s="10">
        <v>3855.8</v>
      </c>
      <c r="H110" s="10"/>
      <c r="I110" s="35"/>
    </row>
    <row r="111" spans="1:10" s="13" customFormat="1" ht="18.75" customHeight="1" hidden="1">
      <c r="A111" s="84"/>
      <c r="B111" s="81"/>
      <c r="C111" s="59"/>
      <c r="D111" s="59"/>
      <c r="E111" s="59"/>
      <c r="F111" s="59"/>
      <c r="G111" s="10">
        <v>3855.8</v>
      </c>
      <c r="H111" s="10"/>
      <c r="I111" s="10"/>
      <c r="J111" s="35"/>
    </row>
    <row r="112" spans="1:9" s="10" customFormat="1" ht="204">
      <c r="A112" s="84" t="s">
        <v>184</v>
      </c>
      <c r="B112" s="70" t="s">
        <v>10</v>
      </c>
      <c r="C112" s="58"/>
      <c r="D112" s="59">
        <f>E112*G112</f>
        <v>46269.6</v>
      </c>
      <c r="E112" s="59">
        <f>12*F112</f>
        <v>12</v>
      </c>
      <c r="F112" s="59">
        <v>1</v>
      </c>
      <c r="G112" s="10">
        <v>3855.8</v>
      </c>
      <c r="H112" s="10">
        <v>1.07</v>
      </c>
      <c r="I112" s="35">
        <v>0.3</v>
      </c>
    </row>
    <row r="113" spans="1:9" s="10" customFormat="1" ht="18.75" hidden="1">
      <c r="A113" s="84" t="s">
        <v>31</v>
      </c>
      <c r="B113" s="70"/>
      <c r="C113" s="58"/>
      <c r="D113" s="58"/>
      <c r="E113" s="58"/>
      <c r="F113" s="57"/>
      <c r="G113" s="10">
        <v>3855.8</v>
      </c>
      <c r="I113" s="35"/>
    </row>
    <row r="114" spans="1:9" s="33" customFormat="1" ht="15" hidden="1">
      <c r="A114" s="82" t="s">
        <v>57</v>
      </c>
      <c r="B114" s="83"/>
      <c r="C114" s="63"/>
      <c r="D114" s="63"/>
      <c r="E114" s="63"/>
      <c r="F114" s="64"/>
      <c r="G114" s="10">
        <v>3855.8</v>
      </c>
      <c r="I114" s="48"/>
    </row>
    <row r="115" spans="1:9" s="33" customFormat="1" ht="15" hidden="1">
      <c r="A115" s="82" t="s">
        <v>58</v>
      </c>
      <c r="B115" s="83"/>
      <c r="C115" s="63"/>
      <c r="D115" s="63"/>
      <c r="E115" s="63"/>
      <c r="F115" s="64"/>
      <c r="G115" s="10">
        <v>3855.8</v>
      </c>
      <c r="I115" s="48"/>
    </row>
    <row r="116" spans="1:9" s="33" customFormat="1" ht="15" hidden="1">
      <c r="A116" s="82" t="s">
        <v>68</v>
      </c>
      <c r="B116" s="83"/>
      <c r="C116" s="63"/>
      <c r="D116" s="63"/>
      <c r="E116" s="63"/>
      <c r="F116" s="64"/>
      <c r="G116" s="10">
        <v>3855.8</v>
      </c>
      <c r="I116" s="48"/>
    </row>
    <row r="117" spans="1:9" s="33" customFormat="1" ht="15" hidden="1">
      <c r="A117" s="82" t="s">
        <v>59</v>
      </c>
      <c r="B117" s="83"/>
      <c r="C117" s="63"/>
      <c r="D117" s="63"/>
      <c r="E117" s="63"/>
      <c r="F117" s="64"/>
      <c r="G117" s="10">
        <v>3855.8</v>
      </c>
      <c r="I117" s="48"/>
    </row>
    <row r="118" spans="1:9" s="33" customFormat="1" ht="15" hidden="1">
      <c r="A118" s="82" t="s">
        <v>67</v>
      </c>
      <c r="B118" s="83"/>
      <c r="C118" s="63"/>
      <c r="D118" s="63"/>
      <c r="E118" s="63"/>
      <c r="F118" s="64"/>
      <c r="G118" s="10">
        <v>3855.8</v>
      </c>
      <c r="I118" s="48"/>
    </row>
    <row r="119" spans="1:9" s="33" customFormat="1" ht="30.75" thickBot="1">
      <c r="A119" s="85" t="s">
        <v>76</v>
      </c>
      <c r="B119" s="86" t="s">
        <v>160</v>
      </c>
      <c r="C119" s="63"/>
      <c r="D119" s="58">
        <v>33555.95</v>
      </c>
      <c r="E119" s="58">
        <f>D119/G119</f>
        <v>8.7</v>
      </c>
      <c r="F119" s="58">
        <f>E119/12</f>
        <v>0.73</v>
      </c>
      <c r="G119" s="10">
        <v>3855.8</v>
      </c>
      <c r="I119" s="48"/>
    </row>
    <row r="120" spans="1:9" s="33" customFormat="1" ht="20.25" thickBot="1">
      <c r="A120" s="87" t="s">
        <v>73</v>
      </c>
      <c r="B120" s="67" t="s">
        <v>9</v>
      </c>
      <c r="C120" s="58"/>
      <c r="D120" s="58">
        <f>E120*G120</f>
        <v>87912.24</v>
      </c>
      <c r="E120" s="58">
        <f>12*F120</f>
        <v>22.8</v>
      </c>
      <c r="F120" s="58">
        <v>1.9</v>
      </c>
      <c r="G120" s="10">
        <v>3855.8</v>
      </c>
      <c r="I120" s="48"/>
    </row>
    <row r="121" spans="1:9" s="42" customFormat="1" ht="20.25" thickBot="1">
      <c r="A121" s="88" t="s">
        <v>32</v>
      </c>
      <c r="B121" s="89"/>
      <c r="C121" s="95"/>
      <c r="D121" s="65">
        <f>D119+D112+D106+D103+D101+D94+D89+D78+D64+D63+D62+D61+D51+D50+D49+D48+D47+D41+D40+D39+D28+D15+D120</f>
        <v>782411.63</v>
      </c>
      <c r="E121" s="65">
        <f>E119+E112+E106+E103+E101+E94+E89+E78+E64+E63+E62+E61+E51+E50+E49+E48+E47+E41+E40+E39+E28+E15+E120</f>
        <v>202.91</v>
      </c>
      <c r="F121" s="65">
        <f>F119+F112+F106+F103+F101+F94+F89+F78+F64+F63+F62+F61+F51+F50+F49+F48+F47+F41+F40+F39+F28+F15+F120</f>
        <v>16.92</v>
      </c>
      <c r="G121" s="10">
        <v>3855.8</v>
      </c>
      <c r="I121" s="43"/>
    </row>
    <row r="122" spans="1:9" s="18" customFormat="1" ht="20.25" hidden="1" thickBot="1">
      <c r="A122" s="27" t="s">
        <v>27</v>
      </c>
      <c r="B122" s="28" t="s">
        <v>9</v>
      </c>
      <c r="C122" s="94"/>
      <c r="D122" s="66"/>
      <c r="E122" s="67" t="s">
        <v>28</v>
      </c>
      <c r="F122" s="68"/>
      <c r="G122" s="10">
        <v>3855.8</v>
      </c>
      <c r="I122" s="49"/>
    </row>
    <row r="123" spans="1:9" s="20" customFormat="1" ht="15">
      <c r="A123" s="19"/>
      <c r="D123" s="69"/>
      <c r="E123" s="69"/>
      <c r="F123" s="69"/>
      <c r="G123" s="10">
        <v>3855.8</v>
      </c>
      <c r="I123" s="50"/>
    </row>
    <row r="124" spans="1:8" s="10" customFormat="1" ht="29.25" customHeight="1" hidden="1">
      <c r="A124" s="29"/>
      <c r="B124" s="14"/>
      <c r="C124" s="16"/>
      <c r="D124" s="58"/>
      <c r="E124" s="70"/>
      <c r="F124" s="70"/>
      <c r="G124" s="10">
        <v>3855.8</v>
      </c>
      <c r="H124" s="35"/>
    </row>
    <row r="125" spans="1:9" s="20" customFormat="1" ht="15">
      <c r="A125" s="19"/>
      <c r="D125" s="69"/>
      <c r="E125" s="69"/>
      <c r="F125" s="69"/>
      <c r="G125" s="10">
        <v>3855.8</v>
      </c>
      <c r="I125" s="50"/>
    </row>
    <row r="126" spans="1:9" s="20" customFormat="1" ht="15">
      <c r="A126" s="19"/>
      <c r="D126" s="69"/>
      <c r="E126" s="69"/>
      <c r="F126" s="69"/>
      <c r="G126" s="10">
        <v>3855.8</v>
      </c>
      <c r="I126" s="50"/>
    </row>
    <row r="127" spans="1:9" s="20" customFormat="1" ht="15.75" thickBot="1">
      <c r="A127" s="19"/>
      <c r="D127" s="69"/>
      <c r="E127" s="69"/>
      <c r="F127" s="69"/>
      <c r="G127" s="10">
        <v>3855.8</v>
      </c>
      <c r="I127" s="50"/>
    </row>
    <row r="128" spans="1:9" s="42" customFormat="1" ht="21.75" customHeight="1">
      <c r="A128" s="39" t="s">
        <v>31</v>
      </c>
      <c r="B128" s="40"/>
      <c r="C128" s="41"/>
      <c r="D128" s="71">
        <f>D129+D130+D131</f>
        <v>158100.77</v>
      </c>
      <c r="E128" s="71">
        <f>E129+E130+E131</f>
        <v>41</v>
      </c>
      <c r="F128" s="71">
        <f>F129+F130+F131</f>
        <v>3.42</v>
      </c>
      <c r="G128" s="10">
        <v>3855.8</v>
      </c>
      <c r="I128" s="43"/>
    </row>
    <row r="129" spans="1:9" s="90" customFormat="1" ht="15">
      <c r="A129" s="82" t="s">
        <v>142</v>
      </c>
      <c r="B129" s="83"/>
      <c r="C129" s="63"/>
      <c r="D129" s="63">
        <v>49796.04</v>
      </c>
      <c r="E129" s="63">
        <f>D129/G129</f>
        <v>12.91</v>
      </c>
      <c r="F129" s="64">
        <f>E129/12</f>
        <v>1.08</v>
      </c>
      <c r="G129" s="10">
        <v>3855.8</v>
      </c>
      <c r="I129" s="91"/>
    </row>
    <row r="130" spans="1:9" s="90" customFormat="1" ht="15">
      <c r="A130" s="82" t="s">
        <v>183</v>
      </c>
      <c r="B130" s="83"/>
      <c r="C130" s="63"/>
      <c r="D130" s="63">
        <v>92685.21</v>
      </c>
      <c r="E130" s="63">
        <f>D130/G130</f>
        <v>24.04</v>
      </c>
      <c r="F130" s="64">
        <f>E130/12</f>
        <v>2</v>
      </c>
      <c r="G130" s="10">
        <v>3855.8</v>
      </c>
      <c r="I130" s="91"/>
    </row>
    <row r="131" spans="1:9" s="90" customFormat="1" ht="27.75" customHeight="1">
      <c r="A131" s="82" t="s">
        <v>152</v>
      </c>
      <c r="B131" s="83"/>
      <c r="C131" s="63"/>
      <c r="D131" s="63">
        <v>15619.52</v>
      </c>
      <c r="E131" s="63">
        <f>D131/G131</f>
        <v>4.05</v>
      </c>
      <c r="F131" s="64">
        <f>E131/12</f>
        <v>0.34</v>
      </c>
      <c r="G131" s="10">
        <v>3855.8</v>
      </c>
      <c r="I131" s="91"/>
    </row>
    <row r="132" spans="1:9" s="20" customFormat="1" ht="12.75">
      <c r="A132" s="19"/>
      <c r="F132" s="21"/>
      <c r="I132" s="50"/>
    </row>
    <row r="133" spans="1:9" s="20" customFormat="1" ht="12.75">
      <c r="A133" s="19"/>
      <c r="F133" s="21"/>
      <c r="I133" s="50"/>
    </row>
    <row r="134" spans="1:9" s="17" customFormat="1" ht="19.5" thickBot="1">
      <c r="A134" s="22"/>
      <c r="B134" s="23"/>
      <c r="C134" s="24"/>
      <c r="D134" s="24"/>
      <c r="E134" s="24"/>
      <c r="F134" s="25"/>
      <c r="I134" s="51"/>
    </row>
    <row r="135" spans="1:9" s="17" customFormat="1" ht="20.25" thickBot="1">
      <c r="A135" s="38" t="s">
        <v>181</v>
      </c>
      <c r="B135" s="36"/>
      <c r="C135" s="37"/>
      <c r="D135" s="37">
        <f>D121+D124+D128</f>
        <v>940512.4</v>
      </c>
      <c r="E135" s="37">
        <f>E121+E124+E128</f>
        <v>243.91</v>
      </c>
      <c r="F135" s="37">
        <f>F121+F124+F128</f>
        <v>20.34</v>
      </c>
      <c r="I135" s="51"/>
    </row>
    <row r="136" spans="1:9" s="17" customFormat="1" ht="18.75">
      <c r="A136" s="22"/>
      <c r="B136" s="23"/>
      <c r="C136" s="24"/>
      <c r="D136" s="24"/>
      <c r="E136" s="24"/>
      <c r="F136" s="25"/>
      <c r="I136" s="51"/>
    </row>
    <row r="137" spans="1:9" s="17" customFormat="1" ht="18.75">
      <c r="A137" s="22"/>
      <c r="B137" s="23"/>
      <c r="C137" s="24"/>
      <c r="D137" s="24"/>
      <c r="E137" s="24"/>
      <c r="F137" s="25"/>
      <c r="I137" s="51"/>
    </row>
    <row r="138" spans="1:9" s="17" customFormat="1" ht="18.75">
      <c r="A138" s="22"/>
      <c r="B138" s="23"/>
      <c r="C138" s="24"/>
      <c r="D138" s="24"/>
      <c r="E138" s="24"/>
      <c r="F138" s="25"/>
      <c r="I138" s="51"/>
    </row>
    <row r="139" spans="1:9" s="17" customFormat="1" ht="18.75">
      <c r="A139" s="22"/>
      <c r="B139" s="23"/>
      <c r="C139" s="24"/>
      <c r="D139" s="24"/>
      <c r="E139" s="24"/>
      <c r="F139" s="25"/>
      <c r="I139" s="51"/>
    </row>
    <row r="140" spans="1:9" s="17" customFormat="1" ht="18.75">
      <c r="A140" s="22"/>
      <c r="B140" s="23"/>
      <c r="C140" s="24"/>
      <c r="D140" s="24"/>
      <c r="E140" s="24"/>
      <c r="F140" s="25"/>
      <c r="I140" s="51"/>
    </row>
    <row r="141" s="20" customFormat="1" ht="12.75">
      <c r="I141" s="50"/>
    </row>
    <row r="142" spans="1:9" s="20" customFormat="1" ht="14.25">
      <c r="A142" s="121" t="s">
        <v>29</v>
      </c>
      <c r="B142" s="121"/>
      <c r="C142" s="121"/>
      <c r="D142" s="121"/>
      <c r="F142" s="21"/>
      <c r="I142" s="50"/>
    </row>
    <row r="143" spans="6:9" s="20" customFormat="1" ht="12.75">
      <c r="F143" s="21"/>
      <c r="I143" s="50"/>
    </row>
    <row r="144" spans="1:9" s="20" customFormat="1" ht="12.75">
      <c r="A144" s="19" t="s">
        <v>30</v>
      </c>
      <c r="F144" s="21"/>
      <c r="I144" s="50"/>
    </row>
    <row r="145" spans="6:9" s="20" customFormat="1" ht="12.75">
      <c r="F145" s="21"/>
      <c r="I145" s="50"/>
    </row>
    <row r="146" spans="6:9" s="20" customFormat="1" ht="12.75">
      <c r="F146" s="21"/>
      <c r="I146" s="50"/>
    </row>
    <row r="147" spans="6:9" s="20" customFormat="1" ht="12.75">
      <c r="F147" s="21"/>
      <c r="I147" s="50"/>
    </row>
    <row r="148" spans="6:9" s="20" customFormat="1" ht="12.75">
      <c r="F148" s="21"/>
      <c r="I148" s="50"/>
    </row>
    <row r="149" spans="6:9" s="20" customFormat="1" ht="12.75">
      <c r="F149" s="21"/>
      <c r="I149" s="50"/>
    </row>
    <row r="150" spans="6:9" s="20" customFormat="1" ht="12.75">
      <c r="F150" s="21"/>
      <c r="I150" s="50"/>
    </row>
    <row r="151" spans="6:9" s="20" customFormat="1" ht="12.75">
      <c r="F151" s="21"/>
      <c r="I151" s="50"/>
    </row>
    <row r="152" spans="6:9" s="20" customFormat="1" ht="12.75">
      <c r="F152" s="21"/>
      <c r="I152" s="50"/>
    </row>
    <row r="153" spans="6:9" s="20" customFormat="1" ht="12.75">
      <c r="F153" s="21"/>
      <c r="I153" s="50"/>
    </row>
    <row r="154" spans="6:9" s="20" customFormat="1" ht="12.75">
      <c r="F154" s="21"/>
      <c r="I154" s="50"/>
    </row>
    <row r="155" spans="6:9" s="20" customFormat="1" ht="12.75">
      <c r="F155" s="21"/>
      <c r="I155" s="50"/>
    </row>
    <row r="156" spans="6:9" s="20" customFormat="1" ht="12.75">
      <c r="F156" s="21"/>
      <c r="I156" s="50"/>
    </row>
  </sheetData>
  <sheetProtection/>
  <mergeCells count="12">
    <mergeCell ref="A8:F8"/>
    <mergeCell ref="A9:F9"/>
    <mergeCell ref="A10:F10"/>
    <mergeCell ref="A11:F11"/>
    <mergeCell ref="A14:F14"/>
    <mergeCell ref="A142:D142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2016-05-13T11:46:02Z</cp:lastPrinted>
  <dcterms:created xsi:type="dcterms:W3CDTF">2010-04-02T14:46:04Z</dcterms:created>
  <dcterms:modified xsi:type="dcterms:W3CDTF">2016-05-13T11:46:18Z</dcterms:modified>
  <cp:category/>
  <cp:version/>
  <cp:contentType/>
  <cp:contentStatus/>
</cp:coreProperties>
</file>