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480" windowHeight="11520" activeTab="2"/>
  </bookViews>
  <sheets>
    <sheet name="проект 290 пост." sheetId="1" r:id="rId1"/>
    <sheet name="по заявлению" sheetId="2" r:id="rId2"/>
    <sheet name="по голосованию" sheetId="3" r:id="rId3"/>
  </sheets>
  <definedNames>
    <definedName name="_xlnm.Print_Area" localSheetId="2">'по голосованию'!$A$1:$F$127</definedName>
    <definedName name="_xlnm.Print_Area" localSheetId="1">'по заявлению'!$A$1:$F$130</definedName>
    <definedName name="_xlnm.Print_Area" localSheetId="0">'проект 290 пост.'!$A$1:$F$141</definedName>
  </definedNames>
  <calcPr calcId="145621" fullPrecision="0"/>
</workbook>
</file>

<file path=xl/calcChain.xml><?xml version="1.0" encoding="utf-8"?>
<calcChain xmlns="http://schemas.openxmlformats.org/spreadsheetml/2006/main">
  <c r="D114" i="3" l="1"/>
  <c r="E115" i="3"/>
  <c r="F115" i="3" s="1"/>
  <c r="F114" i="3" s="1"/>
  <c r="E109" i="3"/>
  <c r="D109" i="3" s="1"/>
  <c r="E108" i="3"/>
  <c r="D108" i="3" s="1"/>
  <c r="F102" i="3"/>
  <c r="E102" i="3" s="1"/>
  <c r="D102" i="3" s="1"/>
  <c r="E101" i="3"/>
  <c r="D101" i="3" s="1"/>
  <c r="E100" i="3"/>
  <c r="F100" i="3" s="1"/>
  <c r="D97" i="3"/>
  <c r="E97" i="3" s="1"/>
  <c r="F97" i="3" s="1"/>
  <c r="D94" i="3"/>
  <c r="E94" i="3" s="1"/>
  <c r="F94" i="3" s="1"/>
  <c r="D92" i="3"/>
  <c r="E92" i="3" s="1"/>
  <c r="F92" i="3" s="1"/>
  <c r="D85" i="3"/>
  <c r="E85" i="3" s="1"/>
  <c r="F85" i="3" s="1"/>
  <c r="D84" i="3"/>
  <c r="D80" i="3" s="1"/>
  <c r="E80" i="3" s="1"/>
  <c r="F80" i="3" s="1"/>
  <c r="D79" i="3"/>
  <c r="D78" i="3"/>
  <c r="D77" i="3"/>
  <c r="D75" i="3" s="1"/>
  <c r="E75" i="3" s="1"/>
  <c r="F75" i="3" s="1"/>
  <c r="D61" i="3"/>
  <c r="E61" i="3" s="1"/>
  <c r="F61" i="3" s="1"/>
  <c r="E60" i="3"/>
  <c r="F60" i="3" s="1"/>
  <c r="E59" i="3"/>
  <c r="F59" i="3" s="1"/>
  <c r="E58" i="3"/>
  <c r="D58" i="3" s="1"/>
  <c r="E48" i="3"/>
  <c r="D48" i="3" s="1"/>
  <c r="E47" i="3"/>
  <c r="F47" i="3" s="1"/>
  <c r="E46" i="3"/>
  <c r="F46" i="3" s="1"/>
  <c r="E45" i="3"/>
  <c r="F45" i="3" s="1"/>
  <c r="E39" i="3"/>
  <c r="F39" i="3" s="1"/>
  <c r="E38" i="3"/>
  <c r="D38" i="3" s="1"/>
  <c r="E37" i="3"/>
  <c r="D37" i="3" s="1"/>
  <c r="E26" i="3"/>
  <c r="F26" i="3" s="1"/>
  <c r="F25" i="3"/>
  <c r="F13" i="3" s="1"/>
  <c r="E114" i="3" l="1"/>
  <c r="F110" i="3"/>
  <c r="F118" i="3" s="1"/>
  <c r="E13" i="3"/>
  <c r="E121" i="2"/>
  <c r="F121" i="2" s="1"/>
  <c r="E110" i="3" l="1"/>
  <c r="E118" i="3" s="1"/>
  <c r="D13" i="3"/>
  <c r="D110" i="3" s="1"/>
  <c r="D118" i="3" s="1"/>
  <c r="D114" i="2"/>
  <c r="E101" i="2"/>
  <c r="D101" i="2" s="1"/>
  <c r="E116" i="2" l="1"/>
  <c r="F116" i="2" s="1"/>
  <c r="E115" i="2"/>
  <c r="E109" i="2"/>
  <c r="D109" i="2" s="1"/>
  <c r="E108" i="2"/>
  <c r="D108" i="2" s="1"/>
  <c r="F102" i="2"/>
  <c r="E102" i="2" s="1"/>
  <c r="D102" i="2" s="1"/>
  <c r="E100" i="2"/>
  <c r="F100" i="2" s="1"/>
  <c r="D97" i="2"/>
  <c r="E97" i="2" s="1"/>
  <c r="F97" i="2" s="1"/>
  <c r="D94" i="2"/>
  <c r="E94" i="2" s="1"/>
  <c r="F94" i="2" s="1"/>
  <c r="D92" i="2"/>
  <c r="E92" i="2" s="1"/>
  <c r="F92" i="2" s="1"/>
  <c r="D85" i="2"/>
  <c r="E85" i="2" s="1"/>
  <c r="F85" i="2" s="1"/>
  <c r="D84" i="2"/>
  <c r="D80" i="2" s="1"/>
  <c r="E80" i="2" s="1"/>
  <c r="F80" i="2" s="1"/>
  <c r="D79" i="2"/>
  <c r="D78" i="2"/>
  <c r="D77" i="2"/>
  <c r="D61" i="2"/>
  <c r="E61" i="2" s="1"/>
  <c r="F61" i="2" s="1"/>
  <c r="E60" i="2"/>
  <c r="F60" i="2" s="1"/>
  <c r="E59" i="2"/>
  <c r="F59" i="2" s="1"/>
  <c r="E58" i="2"/>
  <c r="D58" i="2" s="1"/>
  <c r="E48" i="2"/>
  <c r="D48" i="2" s="1"/>
  <c r="E47" i="2"/>
  <c r="F47" i="2" s="1"/>
  <c r="E46" i="2"/>
  <c r="F46" i="2" s="1"/>
  <c r="E45" i="2"/>
  <c r="F45" i="2" s="1"/>
  <c r="E39" i="2"/>
  <c r="F39" i="2" s="1"/>
  <c r="E38" i="2"/>
  <c r="D38" i="2" s="1"/>
  <c r="E37" i="2"/>
  <c r="D37" i="2" s="1"/>
  <c r="E26" i="2"/>
  <c r="F26" i="2" s="1"/>
  <c r="F25" i="2"/>
  <c r="F13" i="2" s="1"/>
  <c r="D75" i="2" l="1"/>
  <c r="E75" i="2" s="1"/>
  <c r="F75" i="2" s="1"/>
  <c r="F110" i="2" s="1"/>
  <c r="F119" i="2" s="1"/>
  <c r="F123" i="2" s="1"/>
  <c r="F115" i="2"/>
  <c r="F114" i="2" s="1"/>
  <c r="E114" i="2"/>
  <c r="E13" i="2"/>
  <c r="D118" i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19" i="1"/>
  <c r="E118" i="1" s="1"/>
  <c r="D93" i="1"/>
  <c r="D101" i="1"/>
  <c r="D86" i="1"/>
  <c r="D62" i="1"/>
  <c r="E61" i="1"/>
  <c r="F61" i="1" s="1"/>
  <c r="E60" i="1"/>
  <c r="F60" i="1" s="1"/>
  <c r="E48" i="1"/>
  <c r="F48" i="1" s="1"/>
  <c r="E27" i="1"/>
  <c r="F27" i="1" s="1"/>
  <c r="E110" i="2" l="1"/>
  <c r="E119" i="2" s="1"/>
  <c r="E123" i="2" s="1"/>
  <c r="D13" i="2"/>
  <c r="D110" i="2" s="1"/>
  <c r="D119" i="2" s="1"/>
  <c r="D123" i="2" s="1"/>
  <c r="F119" i="1"/>
  <c r="F118" i="1" s="1"/>
  <c r="E102" i="1"/>
  <c r="F102" i="1" s="1"/>
  <c r="E40" i="1" l="1"/>
  <c r="F40" i="1" s="1"/>
  <c r="F26" i="1" l="1"/>
  <c r="E101" i="1" l="1"/>
  <c r="F101" i="1" s="1"/>
  <c r="E49" i="1"/>
  <c r="D49" i="1" s="1"/>
  <c r="F14" i="1"/>
  <c r="E62" i="1" l="1"/>
  <c r="F62" i="1" s="1"/>
  <c r="E110" i="1"/>
  <c r="D110" i="1" s="1"/>
  <c r="E109" i="1"/>
  <c r="D109" i="1" s="1"/>
  <c r="F103" i="1"/>
  <c r="E103" i="1" s="1"/>
  <c r="D103" i="1" s="1"/>
  <c r="D98" i="1"/>
  <c r="E98" i="1" s="1"/>
  <c r="F98" i="1" s="1"/>
  <c r="D95" i="1"/>
  <c r="E95" i="1" s="1"/>
  <c r="F95" i="1" s="1"/>
  <c r="E86" i="1"/>
  <c r="F86" i="1" s="1"/>
  <c r="D85" i="1"/>
  <c r="D80" i="1"/>
  <c r="D79" i="1"/>
  <c r="D78" i="1"/>
  <c r="E59" i="1"/>
  <c r="D59" i="1" s="1"/>
  <c r="E47" i="1"/>
  <c r="F47" i="1" s="1"/>
  <c r="E46" i="1"/>
  <c r="F46" i="1" s="1"/>
  <c r="E39" i="1"/>
  <c r="D39" i="1" s="1"/>
  <c r="E38" i="1"/>
  <c r="D38" i="1" s="1"/>
  <c r="E14" i="1"/>
  <c r="E93" i="1" l="1"/>
  <c r="D81" i="1"/>
  <c r="E81" i="1" s="1"/>
  <c r="F81" i="1" s="1"/>
  <c r="D76" i="1"/>
  <c r="D14" i="1"/>
  <c r="E76" i="1"/>
  <c r="F76" i="1" s="1"/>
  <c r="D111" i="1" l="1"/>
  <c r="D132" i="1" s="1"/>
  <c r="F93" i="1"/>
  <c r="F111" i="1" s="1"/>
  <c r="E111" i="1"/>
  <c r="E132" i="1" s="1"/>
  <c r="F132" i="1"/>
</calcChain>
</file>

<file path=xl/sharedStrings.xml><?xml version="1.0" encoding="utf-8"?>
<sst xmlns="http://schemas.openxmlformats.org/spreadsheetml/2006/main" count="637" uniqueCount="162">
  <si>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</si>
  <si>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</si>
  <si>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</si>
  <si>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</si>
  <si>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</si>
  <si>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</si>
  <si>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</si>
  <si>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</si>
  <si>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</si>
  <si>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</si>
  <si>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</si>
  <si>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</si>
  <si>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</si>
  <si>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</si>
  <si>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</si>
  <si>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</si>
  <si>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</si>
  <si>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</si>
  <si>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</si>
  <si>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</si>
  <si>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</si>
  <si>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</si>
  <si>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</si>
  <si>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</si>
  <si>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</si>
  <si>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</si>
  <si>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</si>
  <si>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</si>
  <si>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</si>
  <si>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</si>
  <si>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</si>
  <si>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</si>
  <si>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</si>
  <si>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</si>
  <si>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</si>
  <si>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</si>
  <si>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</si>
  <si>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</si>
  <si>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</si>
  <si>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</si>
  <si>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</si>
  <si>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</si>
  <si>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</si>
  <si>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3 раза в год</t>
  </si>
  <si>
    <t>1 раз</t>
  </si>
  <si>
    <t>4 раза в год</t>
  </si>
  <si>
    <t xml:space="preserve">1 раз </t>
  </si>
  <si>
    <t>Регламентные работы по системе холодного водоснабжения в т.числе:</t>
  </si>
  <si>
    <t>перевод реле времени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</si>
  <si>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</si>
  <si>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</si>
  <si>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</si>
  <si>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</si>
  <si>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</si>
  <si>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кровли от снега и скалывание сосулек</t>
  </si>
  <si>
    <t>очистка козырьков подъездов от снега и наледи</t>
  </si>
  <si>
    <t>Работы по текущему ремонту, в т.ч.:</t>
  </si>
  <si>
    <t>ремонт кровли</t>
  </si>
  <si>
    <t>ремонт отмостки</t>
  </si>
  <si>
    <t>смена КИП</t>
  </si>
  <si>
    <t>смена запорной арматуры на отоплении</t>
  </si>
  <si>
    <t>смена запорной арматуры на водоснабжении</t>
  </si>
  <si>
    <t>электроснабжение</t>
  </si>
  <si>
    <t>Сбор, вывоз и утилизация ТБО*, руб/м2</t>
  </si>
  <si>
    <t>ИТОГО:</t>
  </si>
  <si>
    <t>Сбор, вывоз и утилизация ТБО*</t>
  </si>
  <si>
    <t>руб./чел.</t>
  </si>
  <si>
    <t>Дополнительные работы (по текущему ремонту), в т.ч.: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</si>
  <si>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</si>
  <si>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</si>
  <si>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</si>
  <si>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</si>
  <si>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гидравлическое испытание элеваторных узлов и запорной арматуры</t>
  </si>
  <si>
    <t>1 раз в 3 года</t>
  </si>
  <si>
    <t>Итого:</t>
  </si>
  <si>
    <t>Огнебиозащита деревянных конструкций</t>
  </si>
  <si>
    <t>1 раз в 5 лет</t>
  </si>
  <si>
    <t>объем работ</t>
  </si>
  <si>
    <t>Управление многоквартирным домом, всего в т.ч.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</si>
  <si>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</si>
  <si>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</si>
  <si>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</si>
  <si>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</si>
  <si>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</si>
  <si>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</si>
  <si>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</si>
  <si>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2016 - 2017 г.</t>
  </si>
  <si>
    <t>(стоимость услуг увеличена на 10  % в соответствии с уровнем инфляции 2015 г.)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</si>
  <si>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</si>
  <si>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</si>
  <si>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</si>
  <si>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</si>
  <si>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</si>
  <si>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</si>
  <si>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</si>
  <si>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</si>
  <si>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</si>
  <si>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</si>
  <si>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</si>
  <si>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</si>
  <si>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</si>
  <si>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</si>
  <si>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</si>
  <si>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</si>
  <si>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</si>
  <si>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</si>
  <si>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</si>
  <si>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</si>
  <si>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</si>
  <si>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</si>
  <si>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</si>
  <si>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</si>
  <si>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</si>
  <si>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</si>
  <si>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</si>
  <si>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</si>
  <si>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</si>
  <si>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ревизия задвижек СТС</t>
  </si>
  <si>
    <t>смена задвижек СТС</t>
  </si>
  <si>
    <t>смена задвижек ГВС</t>
  </si>
  <si>
    <t>ревизия задвижек ГВС</t>
  </si>
  <si>
    <t xml:space="preserve">ревизия  задвижек  ХВС 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</si>
  <si>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</si>
  <si>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</si>
  <si>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</si>
  <si>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</si>
  <si>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</si>
  <si>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замена трансформатора тока</t>
  </si>
  <si>
    <t>1 раз в 4 года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</si>
  <si>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</si>
  <si>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</si>
  <si>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устранение неплотностей в вентиляционных каналах и шахтах, устранение засоров в каналах</t>
  </si>
  <si>
    <t>1 шт</t>
  </si>
  <si>
    <t>Проверка исправности, работоспособности, регулировка и техническое обслуживание  теплосчетчика для ГВС и теплоснабжения (многоканальный)</t>
  </si>
  <si>
    <t>1 шт.</t>
  </si>
  <si>
    <t>восстановление циркуляции ГВС )после опрессовки и проверки бойлера на плотность и прочность), сброс воздушных пробок</t>
  </si>
  <si>
    <t>погодное регулирование системы отопления(ориентировочная стоимость)</t>
  </si>
  <si>
    <t>изготовление градозащитного заземления на домах с металлической крышей</t>
  </si>
  <si>
    <t xml:space="preserve">Проект </t>
  </si>
  <si>
    <t>по адресу: ул.Парковая, д.1 (S жилые + нежилые = 1293,7 м2, S придом.тер.= 586 м2)</t>
  </si>
  <si>
    <t>586 м2</t>
  </si>
  <si>
    <t>1293,7 м2</t>
  </si>
  <si>
    <t>косметический ремонт подъездов 2 шт.</t>
  </si>
  <si>
    <t>ремонт межпанельных швов - 300 мп</t>
  </si>
  <si>
    <t>ремонт вентшахты на чердаке</t>
  </si>
  <si>
    <t>уборка мусора с чердака 0,5 м3</t>
  </si>
  <si>
    <t>изготовление и установка трапа в подвале</t>
  </si>
  <si>
    <t>смена задвижек на ХВС диам.50 мм - 2 шт.</t>
  </si>
  <si>
    <t>установка фильтра на ввод ХВС диам.50 мм - 1 шт.</t>
  </si>
  <si>
    <t>окраска трубопроводов ХВС - 8 м (грунтовка)</t>
  </si>
  <si>
    <t>Поверка    теплосчетчика для ГВС и теплоснабжения (многоканальный)</t>
  </si>
  <si>
    <t>2 пробы</t>
  </si>
  <si>
    <t>ревизия  задвижек  ХВС диам.50 мм - 2 шт.</t>
  </si>
  <si>
    <t xml:space="preserve">смена задвижек на ХВС </t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</si>
  <si>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</si>
  <si>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t>ремонт межпанельных швов - 150 мп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</si>
  <si>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устройств)</t>
    </r>
  </si>
  <si>
    <t>Приложение № 3</t>
  </si>
  <si>
    <t xml:space="preserve">от _____________ 2016 г 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</si>
  <si>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очистка кровли от снега и скалывание сосулек, очистка козырьков подъездов от снега и наледи)</t>
    </r>
  </si>
  <si>
    <t>ВСЕГО (без содержания лестничных клеток)</t>
  </si>
  <si>
    <t>ВСЕГО (с содержанием  лестничных клеток)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</si>
</sst>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  <font>
      <b/>
      <sz val="12"/>
      <name val="Arial Black"/>
      <family val="2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 wrapText="1"/>
    </xf>
    <xf numFmtId="2" fontId="7" fillId="3" borderId="2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2" fontId="10" fillId="3" borderId="2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1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 wrapText="1"/>
    </xf>
    <xf numFmtId="2" fontId="7" fillId="3" borderId="20" xfId="0" applyNumberFormat="1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2" fontId="10" fillId="3" borderId="2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center" vertical="center" wrapText="1"/>
    </xf>
    <xf numFmtId="2" fontId="8" fillId="3" borderId="26" xfId="0" applyNumberFormat="1" applyFont="1" applyFill="1" applyBorder="1" applyAlignment="1">
      <alignment horizontal="center" vertical="center" wrapText="1"/>
    </xf>
    <xf numFmtId="2" fontId="8" fillId="3" borderId="29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2" fontId="8" fillId="3" borderId="24" xfId="0" applyNumberFormat="1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center" vertical="center" wrapText="1"/>
    </xf>
    <xf numFmtId="2" fontId="12" fillId="0" borderId="2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left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2" fontId="10" fillId="3" borderId="24" xfId="0" applyNumberFormat="1" applyFont="1" applyFill="1" applyBorder="1" applyAlignment="1">
      <alignment horizontal="center" vertical="center" wrapText="1"/>
    </xf>
    <xf numFmtId="2" fontId="0" fillId="3" borderId="23" xfId="0" applyNumberFormat="1" applyFont="1" applyFill="1" applyBorder="1" applyAlignment="1">
      <alignment horizontal="center" vertical="center" wrapTex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30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3" borderId="30" xfId="0" applyNumberFormat="1" applyFont="1" applyFill="1" applyBorder="1" applyAlignment="1">
      <alignment horizontal="center" vertical="center" wrapText="1"/>
    </xf>
    <xf numFmtId="2" fontId="13" fillId="3" borderId="26" xfId="0" applyNumberFormat="1" applyFont="1" applyFill="1" applyBorder="1" applyAlignment="1">
      <alignment horizontal="center" vertical="center" wrapText="1"/>
    </xf>
    <xf numFmtId="2" fontId="13" fillId="3" borderId="26" xfId="0" applyNumberFormat="1" applyFont="1" applyFill="1" applyBorder="1" applyAlignment="1">
      <alignment horizontal="center"/>
    </xf>
    <xf numFmtId="2" fontId="12" fillId="3" borderId="24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/>
    <xf numFmtId="2" fontId="9" fillId="0" borderId="14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25" zoomScale="75" zoomScaleNormal="75" workbookViewId="0">
      <selection activeCell="A40" sqref="A40:F4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28515625" style="1" customWidth="1"/>
    <col min="5" max="5" width="16.7109375" style="1" customWidth="1"/>
    <col min="6" max="6" width="20.85546875" style="83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49" t="s">
        <v>157</v>
      </c>
      <c r="B1" s="150"/>
      <c r="C1" s="150"/>
      <c r="D1" s="150"/>
      <c r="E1" s="150"/>
      <c r="F1" s="150"/>
    </row>
    <row r="2" spans="1:9" ht="12.75" customHeight="1" x14ac:dyDescent="0.3">
      <c r="B2" s="151"/>
      <c r="C2" s="151"/>
      <c r="D2" s="151"/>
      <c r="E2" s="150"/>
      <c r="F2" s="150"/>
    </row>
    <row r="3" spans="1:9" ht="14.25" customHeight="1" x14ac:dyDescent="0.3">
      <c r="B3" s="151" t="s">
        <v>0</v>
      </c>
      <c r="C3" s="151"/>
      <c r="D3" s="151"/>
      <c r="E3" s="150"/>
      <c r="F3" s="150"/>
    </row>
    <row r="4" spans="1:9" ht="22.5" customHeight="1" x14ac:dyDescent="0.3">
      <c r="A4" s="3" t="s">
        <v>86</v>
      </c>
      <c r="B4" s="151" t="s">
        <v>158</v>
      </c>
      <c r="C4" s="151"/>
      <c r="D4" s="151"/>
      <c r="E4" s="150"/>
      <c r="F4" s="150"/>
    </row>
    <row r="5" spans="1:9" ht="39.75" customHeight="1" x14ac:dyDescent="0.25">
      <c r="A5" s="152" t="s">
        <v>138</v>
      </c>
      <c r="B5" s="153"/>
      <c r="C5" s="153"/>
      <c r="D5" s="153"/>
      <c r="E5" s="153"/>
      <c r="F5" s="153"/>
      <c r="I5" s="1"/>
    </row>
    <row r="6" spans="1:9" ht="33" customHeight="1" x14ac:dyDescent="0.2">
      <c r="A6" s="154" t="s">
        <v>87</v>
      </c>
      <c r="B6" s="155"/>
      <c r="C6" s="155"/>
      <c r="D6" s="155"/>
      <c r="E6" s="155"/>
      <c r="F6" s="155"/>
      <c r="I6" s="1"/>
    </row>
    <row r="7" spans="1:9" s="4" customFormat="1" ht="22.5" customHeight="1" x14ac:dyDescent="0.4">
      <c r="A7" s="156" t="s">
        <v>1</v>
      </c>
      <c r="B7" s="156"/>
      <c r="C7" s="156"/>
      <c r="D7" s="156"/>
      <c r="E7" s="157"/>
      <c r="F7" s="157"/>
      <c r="I7" s="5"/>
    </row>
    <row r="8" spans="1:9" s="6" customFormat="1" ht="18.75" customHeight="1" x14ac:dyDescent="0.4">
      <c r="A8" s="156" t="s">
        <v>139</v>
      </c>
      <c r="B8" s="156"/>
      <c r="C8" s="156"/>
      <c r="D8" s="156"/>
      <c r="E8" s="157"/>
      <c r="F8" s="157"/>
    </row>
    <row r="9" spans="1:9" s="7" customFormat="1" ht="17.25" customHeight="1" x14ac:dyDescent="0.2">
      <c r="A9" s="158" t="s">
        <v>2</v>
      </c>
      <c r="B9" s="158"/>
      <c r="C9" s="158"/>
      <c r="D9" s="158"/>
      <c r="E9" s="159"/>
      <c r="F9" s="159"/>
    </row>
    <row r="10" spans="1:9" s="6" customFormat="1" ht="30" customHeight="1" thickBot="1" x14ac:dyDescent="0.25">
      <c r="A10" s="160" t="s">
        <v>3</v>
      </c>
      <c r="B10" s="160"/>
      <c r="C10" s="160"/>
      <c r="D10" s="160"/>
      <c r="E10" s="161"/>
      <c r="F10" s="161"/>
    </row>
    <row r="11" spans="1:9" s="12" customFormat="1" ht="139.5" customHeight="1" thickBot="1" x14ac:dyDescent="0.25">
      <c r="A11" s="8" t="s">
        <v>4</v>
      </c>
      <c r="B11" s="9" t="s">
        <v>5</v>
      </c>
      <c r="C11" s="10" t="s">
        <v>77</v>
      </c>
      <c r="D11" s="10" t="s">
        <v>7</v>
      </c>
      <c r="E11" s="10" t="s">
        <v>6</v>
      </c>
      <c r="F11" s="11" t="s">
        <v>8</v>
      </c>
      <c r="I11" s="13"/>
    </row>
    <row r="12" spans="1:9" s="19" customFormat="1" x14ac:dyDescent="0.2">
      <c r="A12" s="14">
        <v>1</v>
      </c>
      <c r="B12" s="15">
        <v>2</v>
      </c>
      <c r="C12" s="16">
        <v>3</v>
      </c>
      <c r="D12" s="16">
        <v>4</v>
      </c>
      <c r="E12" s="17">
        <v>5</v>
      </c>
      <c r="F12" s="18">
        <v>6</v>
      </c>
      <c r="I12" s="20"/>
    </row>
    <row r="13" spans="1:9" s="19" customFormat="1" ht="49.5" customHeight="1" x14ac:dyDescent="0.2">
      <c r="A13" s="162" t="s">
        <v>9</v>
      </c>
      <c r="B13" s="163"/>
      <c r="C13" s="163"/>
      <c r="D13" s="163"/>
      <c r="E13" s="164"/>
      <c r="F13" s="165"/>
      <c r="I13" s="20"/>
    </row>
    <row r="14" spans="1:9" s="12" customFormat="1" ht="23.25" customHeight="1" x14ac:dyDescent="0.2">
      <c r="A14" s="95" t="s">
        <v>78</v>
      </c>
      <c r="B14" s="113" t="s">
        <v>23</v>
      </c>
      <c r="C14" s="22">
        <v>1293.7</v>
      </c>
      <c r="D14" s="22">
        <f>E14*G14</f>
        <v>52161.98</v>
      </c>
      <c r="E14" s="23">
        <f>F14*12</f>
        <v>40.32</v>
      </c>
      <c r="F14" s="24">
        <f>F24+F26</f>
        <v>3.36</v>
      </c>
      <c r="G14" s="12">
        <v>1293.7</v>
      </c>
      <c r="H14" s="12">
        <v>1.07</v>
      </c>
      <c r="I14" s="13">
        <v>2.2400000000000002</v>
      </c>
    </row>
    <row r="15" spans="1:9" s="12" customFormat="1" ht="28.5" customHeight="1" x14ac:dyDescent="0.2">
      <c r="A15" s="123" t="s">
        <v>10</v>
      </c>
      <c r="B15" s="124" t="s">
        <v>11</v>
      </c>
      <c r="C15" s="22"/>
      <c r="D15" s="22"/>
      <c r="E15" s="23"/>
      <c r="F15" s="24"/>
      <c r="I15" s="13"/>
    </row>
    <row r="16" spans="1:9" s="12" customFormat="1" ht="21.75" customHeight="1" x14ac:dyDescent="0.2">
      <c r="A16" s="123" t="s">
        <v>12</v>
      </c>
      <c r="B16" s="124" t="s">
        <v>11</v>
      </c>
      <c r="C16" s="22"/>
      <c r="D16" s="22"/>
      <c r="E16" s="23"/>
      <c r="F16" s="24"/>
      <c r="I16" s="13"/>
    </row>
    <row r="17" spans="1:9" s="12" customFormat="1" ht="122.25" customHeight="1" x14ac:dyDescent="0.2">
      <c r="A17" s="123" t="s">
        <v>79</v>
      </c>
      <c r="B17" s="124" t="s">
        <v>34</v>
      </c>
      <c r="C17" s="22"/>
      <c r="D17" s="22"/>
      <c r="E17" s="23"/>
      <c r="F17" s="24"/>
      <c r="I17" s="13"/>
    </row>
    <row r="18" spans="1:9" s="12" customFormat="1" ht="20.25" customHeight="1" x14ac:dyDescent="0.2">
      <c r="A18" s="123" t="s">
        <v>80</v>
      </c>
      <c r="B18" s="124" t="s">
        <v>11</v>
      </c>
      <c r="C18" s="22"/>
      <c r="D18" s="22"/>
      <c r="E18" s="23"/>
      <c r="F18" s="24"/>
      <c r="I18" s="13"/>
    </row>
    <row r="19" spans="1:9" s="12" customFormat="1" ht="21" customHeight="1" x14ac:dyDescent="0.2">
      <c r="A19" s="123" t="s">
        <v>81</v>
      </c>
      <c r="B19" s="124" t="s">
        <v>11</v>
      </c>
      <c r="C19" s="26"/>
      <c r="D19" s="26"/>
      <c r="E19" s="27"/>
      <c r="F19" s="28"/>
      <c r="I19" s="13"/>
    </row>
    <row r="20" spans="1:9" s="12" customFormat="1" ht="25.5" x14ac:dyDescent="0.2">
      <c r="A20" s="123" t="s">
        <v>82</v>
      </c>
      <c r="B20" s="124" t="s">
        <v>17</v>
      </c>
      <c r="C20" s="26"/>
      <c r="D20" s="26"/>
      <c r="E20" s="27"/>
      <c r="F20" s="28"/>
      <c r="I20" s="13"/>
    </row>
    <row r="21" spans="1:9" s="12" customFormat="1" ht="15" x14ac:dyDescent="0.2">
      <c r="A21" s="123" t="s">
        <v>83</v>
      </c>
      <c r="B21" s="124" t="s">
        <v>20</v>
      </c>
      <c r="C21" s="26"/>
      <c r="D21" s="26"/>
      <c r="E21" s="27"/>
      <c r="F21" s="28"/>
      <c r="I21" s="13"/>
    </row>
    <row r="22" spans="1:9" s="12" customFormat="1" ht="15" x14ac:dyDescent="0.2">
      <c r="A22" s="123" t="s">
        <v>84</v>
      </c>
      <c r="B22" s="124" t="s">
        <v>11</v>
      </c>
      <c r="C22" s="26"/>
      <c r="D22" s="26"/>
      <c r="E22" s="27"/>
      <c r="F22" s="28"/>
      <c r="I22" s="13"/>
    </row>
    <row r="23" spans="1:9" s="12" customFormat="1" ht="15" x14ac:dyDescent="0.2">
      <c r="A23" s="123" t="s">
        <v>85</v>
      </c>
      <c r="B23" s="124" t="s">
        <v>32</v>
      </c>
      <c r="C23" s="26"/>
      <c r="D23" s="26"/>
      <c r="E23" s="27"/>
      <c r="F23" s="28"/>
      <c r="I23" s="13"/>
    </row>
    <row r="24" spans="1:9" s="12" customFormat="1" ht="15" x14ac:dyDescent="0.2">
      <c r="A24" s="95" t="s">
        <v>74</v>
      </c>
      <c r="B24" s="94"/>
      <c r="C24" s="26"/>
      <c r="D24" s="26"/>
      <c r="E24" s="27"/>
      <c r="F24" s="24">
        <v>3.24</v>
      </c>
      <c r="I24" s="13"/>
    </row>
    <row r="25" spans="1:9" s="12" customFormat="1" ht="15" x14ac:dyDescent="0.2">
      <c r="A25" s="125" t="s">
        <v>71</v>
      </c>
      <c r="B25" s="94" t="s">
        <v>11</v>
      </c>
      <c r="C25" s="26"/>
      <c r="D25" s="26"/>
      <c r="E25" s="27"/>
      <c r="F25" s="28">
        <v>0.12</v>
      </c>
      <c r="I25" s="13"/>
    </row>
    <row r="26" spans="1:9" s="12" customFormat="1" ht="15" x14ac:dyDescent="0.2">
      <c r="A26" s="95" t="s">
        <v>74</v>
      </c>
      <c r="B26" s="94"/>
      <c r="C26" s="26"/>
      <c r="D26" s="26"/>
      <c r="E26" s="27"/>
      <c r="F26" s="24">
        <f>F25</f>
        <v>0.12</v>
      </c>
      <c r="I26" s="13"/>
    </row>
    <row r="27" spans="1:9" s="12" customFormat="1" ht="30" x14ac:dyDescent="0.2">
      <c r="A27" s="95" t="s">
        <v>13</v>
      </c>
      <c r="B27" s="114" t="s">
        <v>14</v>
      </c>
      <c r="C27" s="22" t="s">
        <v>140</v>
      </c>
      <c r="D27" s="22">
        <v>28174.880000000001</v>
      </c>
      <c r="E27" s="23">
        <f>D27/G27</f>
        <v>21.78</v>
      </c>
      <c r="F27" s="24">
        <f>E27/12</f>
        <v>1.82</v>
      </c>
      <c r="G27" s="12">
        <v>1293.7</v>
      </c>
      <c r="H27" s="12">
        <v>1.07</v>
      </c>
      <c r="I27" s="13">
        <v>3.24</v>
      </c>
    </row>
    <row r="28" spans="1:9" s="29" customFormat="1" ht="18" customHeight="1" x14ac:dyDescent="0.2">
      <c r="A28" s="123" t="s">
        <v>88</v>
      </c>
      <c r="B28" s="124" t="s">
        <v>14</v>
      </c>
      <c r="C28" s="22"/>
      <c r="D28" s="22"/>
      <c r="E28" s="23"/>
      <c r="F28" s="24"/>
      <c r="G28" s="12"/>
      <c r="I28" s="30"/>
    </row>
    <row r="29" spans="1:9" s="29" customFormat="1" ht="15" x14ac:dyDescent="0.2">
      <c r="A29" s="123" t="s">
        <v>89</v>
      </c>
      <c r="B29" s="124" t="s">
        <v>90</v>
      </c>
      <c r="C29" s="22"/>
      <c r="D29" s="22"/>
      <c r="E29" s="23"/>
      <c r="F29" s="24"/>
      <c r="G29" s="12"/>
      <c r="I29" s="30"/>
    </row>
    <row r="30" spans="1:9" s="29" customFormat="1" ht="15" x14ac:dyDescent="0.2">
      <c r="A30" s="123" t="s">
        <v>91</v>
      </c>
      <c r="B30" s="124" t="s">
        <v>92</v>
      </c>
      <c r="C30" s="22"/>
      <c r="D30" s="22"/>
      <c r="E30" s="23"/>
      <c r="F30" s="24"/>
      <c r="G30" s="12"/>
      <c r="I30" s="30"/>
    </row>
    <row r="31" spans="1:9" s="29" customFormat="1" ht="15" x14ac:dyDescent="0.2">
      <c r="A31" s="123" t="s">
        <v>15</v>
      </c>
      <c r="B31" s="124" t="s">
        <v>14</v>
      </c>
      <c r="C31" s="22"/>
      <c r="D31" s="22"/>
      <c r="E31" s="23"/>
      <c r="F31" s="24"/>
      <c r="G31" s="12"/>
      <c r="I31" s="30"/>
    </row>
    <row r="32" spans="1:9" s="29" customFormat="1" ht="25.5" x14ac:dyDescent="0.2">
      <c r="A32" s="123" t="s">
        <v>16</v>
      </c>
      <c r="B32" s="124" t="s">
        <v>17</v>
      </c>
      <c r="C32" s="22"/>
      <c r="D32" s="22"/>
      <c r="E32" s="23"/>
      <c r="F32" s="24"/>
      <c r="G32" s="12"/>
      <c r="I32" s="30"/>
    </row>
    <row r="33" spans="1:9" s="29" customFormat="1" ht="15" x14ac:dyDescent="0.2">
      <c r="A33" s="123" t="s">
        <v>93</v>
      </c>
      <c r="B33" s="124" t="s">
        <v>14</v>
      </c>
      <c r="C33" s="22"/>
      <c r="D33" s="22"/>
      <c r="E33" s="23"/>
      <c r="F33" s="24"/>
      <c r="G33" s="12"/>
      <c r="I33" s="30"/>
    </row>
    <row r="34" spans="1:9" s="29" customFormat="1" ht="15" x14ac:dyDescent="0.2">
      <c r="A34" s="123" t="s">
        <v>94</v>
      </c>
      <c r="B34" s="124" t="s">
        <v>14</v>
      </c>
      <c r="C34" s="22"/>
      <c r="D34" s="22"/>
      <c r="E34" s="23"/>
      <c r="F34" s="24"/>
      <c r="G34" s="12"/>
      <c r="I34" s="30"/>
    </row>
    <row r="35" spans="1:9" s="29" customFormat="1" ht="25.5" x14ac:dyDescent="0.2">
      <c r="A35" s="123" t="s">
        <v>95</v>
      </c>
      <c r="B35" s="124" t="s">
        <v>18</v>
      </c>
      <c r="C35" s="22"/>
      <c r="D35" s="22"/>
      <c r="E35" s="23"/>
      <c r="F35" s="24"/>
      <c r="G35" s="12"/>
      <c r="I35" s="30"/>
    </row>
    <row r="36" spans="1:9" s="12" customFormat="1" ht="25.5" x14ac:dyDescent="0.2">
      <c r="A36" s="123" t="s">
        <v>96</v>
      </c>
      <c r="B36" s="124" t="s">
        <v>17</v>
      </c>
      <c r="C36" s="22"/>
      <c r="D36" s="22"/>
      <c r="E36" s="23"/>
      <c r="F36" s="24"/>
      <c r="I36" s="13"/>
    </row>
    <row r="37" spans="1:9" s="29" customFormat="1" ht="25.5" x14ac:dyDescent="0.2">
      <c r="A37" s="123" t="s">
        <v>97</v>
      </c>
      <c r="B37" s="124" t="s">
        <v>14</v>
      </c>
      <c r="C37" s="22"/>
      <c r="D37" s="22"/>
      <c r="E37" s="23"/>
      <c r="F37" s="24"/>
      <c r="G37" s="12"/>
      <c r="I37" s="30"/>
    </row>
    <row r="38" spans="1:9" s="32" customFormat="1" ht="16.5" customHeight="1" x14ac:dyDescent="0.2">
      <c r="A38" s="31" t="s">
        <v>19</v>
      </c>
      <c r="B38" s="21" t="s">
        <v>20</v>
      </c>
      <c r="C38" s="22" t="s">
        <v>141</v>
      </c>
      <c r="D38" s="22">
        <f>E38*G38</f>
        <v>12885.25</v>
      </c>
      <c r="E38" s="23">
        <f>F38*12</f>
        <v>9.9600000000000009</v>
      </c>
      <c r="F38" s="24">
        <v>0.83</v>
      </c>
      <c r="G38" s="12">
        <v>1293.7</v>
      </c>
      <c r="H38" s="12">
        <v>1.07</v>
      </c>
      <c r="I38" s="13">
        <v>0.6</v>
      </c>
    </row>
    <row r="39" spans="1:9" s="12" customFormat="1" ht="18.75" customHeight="1" x14ac:dyDescent="0.2">
      <c r="A39" s="31" t="s">
        <v>21</v>
      </c>
      <c r="B39" s="21" t="s">
        <v>22</v>
      </c>
      <c r="C39" s="22" t="s">
        <v>141</v>
      </c>
      <c r="D39" s="22">
        <f>E39*G39</f>
        <v>41915.879999999997</v>
      </c>
      <c r="E39" s="23">
        <f>F39*12</f>
        <v>32.4</v>
      </c>
      <c r="F39" s="24">
        <v>2.7</v>
      </c>
      <c r="G39" s="12">
        <v>1293.7</v>
      </c>
      <c r="H39" s="12">
        <v>1.07</v>
      </c>
      <c r="I39" s="13">
        <v>1.94</v>
      </c>
    </row>
    <row r="40" spans="1:9" s="12" customFormat="1" ht="18.75" customHeight="1" x14ac:dyDescent="0.2">
      <c r="A40" s="115" t="s">
        <v>98</v>
      </c>
      <c r="B40" s="113" t="s">
        <v>14</v>
      </c>
      <c r="C40" s="22"/>
      <c r="D40" s="22">
        <v>161295.07999999999</v>
      </c>
      <c r="E40" s="23">
        <f>D40/G40</f>
        <v>124.68</v>
      </c>
      <c r="F40" s="24">
        <f>E40/12</f>
        <v>10.39</v>
      </c>
      <c r="G40" s="12">
        <v>1293.7</v>
      </c>
      <c r="I40" s="13"/>
    </row>
    <row r="41" spans="1:9" s="12" customFormat="1" ht="15" x14ac:dyDescent="0.2">
      <c r="A41" s="123" t="s">
        <v>99</v>
      </c>
      <c r="B41" s="124" t="s">
        <v>34</v>
      </c>
      <c r="C41" s="22"/>
      <c r="D41" s="22"/>
      <c r="E41" s="23"/>
      <c r="F41" s="24"/>
      <c r="I41" s="13"/>
    </row>
    <row r="42" spans="1:9" s="12" customFormat="1" ht="15" x14ac:dyDescent="0.2">
      <c r="A42" s="123" t="s">
        <v>100</v>
      </c>
      <c r="B42" s="124" t="s">
        <v>32</v>
      </c>
      <c r="C42" s="22"/>
      <c r="D42" s="22"/>
      <c r="E42" s="23"/>
      <c r="F42" s="24"/>
      <c r="I42" s="13"/>
    </row>
    <row r="43" spans="1:9" s="12" customFormat="1" ht="15" x14ac:dyDescent="0.2">
      <c r="A43" s="123" t="s">
        <v>101</v>
      </c>
      <c r="B43" s="124" t="s">
        <v>102</v>
      </c>
      <c r="C43" s="22"/>
      <c r="D43" s="22"/>
      <c r="E43" s="23"/>
      <c r="F43" s="24"/>
      <c r="I43" s="13"/>
    </row>
    <row r="44" spans="1:9" s="12" customFormat="1" ht="15" x14ac:dyDescent="0.2">
      <c r="A44" s="123" t="s">
        <v>103</v>
      </c>
      <c r="B44" s="124" t="s">
        <v>104</v>
      </c>
      <c r="C44" s="22"/>
      <c r="D44" s="22"/>
      <c r="E44" s="23"/>
      <c r="F44" s="24"/>
      <c r="I44" s="13"/>
    </row>
    <row r="45" spans="1:9" s="12" customFormat="1" ht="15" x14ac:dyDescent="0.2">
      <c r="A45" s="123" t="s">
        <v>105</v>
      </c>
      <c r="B45" s="124" t="s">
        <v>102</v>
      </c>
      <c r="C45" s="22"/>
      <c r="D45" s="22"/>
      <c r="E45" s="23"/>
      <c r="F45" s="24"/>
      <c r="I45" s="13"/>
    </row>
    <row r="46" spans="1:9" s="19" customFormat="1" ht="33" customHeight="1" x14ac:dyDescent="0.2">
      <c r="A46" s="115" t="s">
        <v>106</v>
      </c>
      <c r="B46" s="113" t="s">
        <v>23</v>
      </c>
      <c r="C46" s="22" t="s">
        <v>132</v>
      </c>
      <c r="D46" s="22">
        <v>2246.7800000000002</v>
      </c>
      <c r="E46" s="23">
        <f>D46/G46</f>
        <v>1.74</v>
      </c>
      <c r="F46" s="24">
        <f>E46/12</f>
        <v>0.15</v>
      </c>
      <c r="G46" s="12">
        <v>1293.7</v>
      </c>
      <c r="H46" s="12">
        <v>1.07</v>
      </c>
      <c r="I46" s="13">
        <v>0.11</v>
      </c>
    </row>
    <row r="47" spans="1:9" s="19" customFormat="1" ht="45" x14ac:dyDescent="0.2">
      <c r="A47" s="115" t="s">
        <v>133</v>
      </c>
      <c r="B47" s="113" t="s">
        <v>23</v>
      </c>
      <c r="C47" s="22" t="s">
        <v>134</v>
      </c>
      <c r="D47" s="22">
        <v>16975.47</v>
      </c>
      <c r="E47" s="23">
        <f>D47/G47</f>
        <v>13.12</v>
      </c>
      <c r="F47" s="24">
        <f>E47/12</f>
        <v>1.0900000000000001</v>
      </c>
      <c r="G47" s="12">
        <v>1293.7</v>
      </c>
      <c r="H47" s="12">
        <v>1.07</v>
      </c>
      <c r="I47" s="13">
        <v>0.67</v>
      </c>
    </row>
    <row r="48" spans="1:9" s="19" customFormat="1" ht="30" x14ac:dyDescent="0.2">
      <c r="A48" s="115" t="s">
        <v>150</v>
      </c>
      <c r="B48" s="113" t="s">
        <v>44</v>
      </c>
      <c r="C48" s="22" t="s">
        <v>132</v>
      </c>
      <c r="D48" s="22">
        <v>32386.79</v>
      </c>
      <c r="E48" s="23">
        <f>D48/G48</f>
        <v>25.03</v>
      </c>
      <c r="F48" s="24">
        <f>E48/12</f>
        <v>2.09</v>
      </c>
      <c r="G48" s="12">
        <v>1293.7</v>
      </c>
      <c r="H48" s="12"/>
      <c r="I48" s="13"/>
    </row>
    <row r="49" spans="1:9" s="19" customFormat="1" ht="30" x14ac:dyDescent="0.2">
      <c r="A49" s="115" t="s">
        <v>24</v>
      </c>
      <c r="B49" s="113"/>
      <c r="C49" s="22"/>
      <c r="D49" s="22">
        <f>E49*G49</f>
        <v>3570.61</v>
      </c>
      <c r="E49" s="23">
        <f>F49*12</f>
        <v>2.76</v>
      </c>
      <c r="F49" s="24">
        <v>0.23</v>
      </c>
      <c r="G49" s="12">
        <v>1293.7</v>
      </c>
      <c r="H49" s="12">
        <v>1.07</v>
      </c>
      <c r="I49" s="13">
        <v>0.14000000000000001</v>
      </c>
    </row>
    <row r="50" spans="1:9" s="19" customFormat="1" ht="25.5" x14ac:dyDescent="0.2">
      <c r="A50" s="126" t="s">
        <v>107</v>
      </c>
      <c r="B50" s="99" t="s">
        <v>73</v>
      </c>
      <c r="C50" s="22"/>
      <c r="D50" s="22"/>
      <c r="E50" s="23"/>
      <c r="F50" s="24"/>
      <c r="G50" s="12"/>
      <c r="H50" s="12"/>
      <c r="I50" s="13"/>
    </row>
    <row r="51" spans="1:9" s="19" customFormat="1" ht="27.75" customHeight="1" x14ac:dyDescent="0.2">
      <c r="A51" s="126" t="s">
        <v>108</v>
      </c>
      <c r="B51" s="99" t="s">
        <v>73</v>
      </c>
      <c r="C51" s="22"/>
      <c r="D51" s="22"/>
      <c r="E51" s="23"/>
      <c r="F51" s="24"/>
      <c r="G51" s="12"/>
      <c r="H51" s="12"/>
      <c r="I51" s="13"/>
    </row>
    <row r="52" spans="1:9" s="19" customFormat="1" ht="15" x14ac:dyDescent="0.2">
      <c r="A52" s="126" t="s">
        <v>109</v>
      </c>
      <c r="B52" s="99" t="s">
        <v>11</v>
      </c>
      <c r="C52" s="22"/>
      <c r="D52" s="22"/>
      <c r="E52" s="23"/>
      <c r="F52" s="24"/>
      <c r="G52" s="12"/>
      <c r="H52" s="12"/>
      <c r="I52" s="13"/>
    </row>
    <row r="53" spans="1:9" s="19" customFormat="1" ht="15" x14ac:dyDescent="0.2">
      <c r="A53" s="126" t="s">
        <v>110</v>
      </c>
      <c r="B53" s="99" t="s">
        <v>73</v>
      </c>
      <c r="C53" s="22"/>
      <c r="D53" s="22"/>
      <c r="E53" s="23"/>
      <c r="F53" s="24"/>
      <c r="G53" s="12"/>
      <c r="H53" s="12"/>
      <c r="I53" s="13"/>
    </row>
    <row r="54" spans="1:9" s="19" customFormat="1" ht="25.5" x14ac:dyDescent="0.2">
      <c r="A54" s="126" t="s">
        <v>111</v>
      </c>
      <c r="B54" s="99" t="s">
        <v>73</v>
      </c>
      <c r="C54" s="22"/>
      <c r="D54" s="22"/>
      <c r="E54" s="23"/>
      <c r="F54" s="24"/>
      <c r="G54" s="12"/>
      <c r="H54" s="12"/>
      <c r="I54" s="13"/>
    </row>
    <row r="55" spans="1:9" s="19" customFormat="1" ht="15" x14ac:dyDescent="0.2">
      <c r="A55" s="126" t="s">
        <v>112</v>
      </c>
      <c r="B55" s="99" t="s">
        <v>73</v>
      </c>
      <c r="C55" s="22"/>
      <c r="D55" s="22"/>
      <c r="E55" s="23"/>
      <c r="F55" s="24"/>
      <c r="G55" s="12"/>
      <c r="H55" s="12"/>
      <c r="I55" s="13"/>
    </row>
    <row r="56" spans="1:9" s="19" customFormat="1" ht="25.5" x14ac:dyDescent="0.2">
      <c r="A56" s="126" t="s">
        <v>113</v>
      </c>
      <c r="B56" s="99" t="s">
        <v>73</v>
      </c>
      <c r="C56" s="22"/>
      <c r="D56" s="22"/>
      <c r="E56" s="23"/>
      <c r="F56" s="24"/>
      <c r="G56" s="12"/>
      <c r="H56" s="12"/>
      <c r="I56" s="13"/>
    </row>
    <row r="57" spans="1:9" s="19" customFormat="1" ht="15" x14ac:dyDescent="0.2">
      <c r="A57" s="126" t="s">
        <v>114</v>
      </c>
      <c r="B57" s="99" t="s">
        <v>73</v>
      </c>
      <c r="C57" s="22"/>
      <c r="D57" s="22"/>
      <c r="E57" s="23"/>
      <c r="F57" s="24"/>
      <c r="G57" s="12"/>
      <c r="H57" s="12"/>
      <c r="I57" s="13"/>
    </row>
    <row r="58" spans="1:9" s="19" customFormat="1" ht="18.75" customHeight="1" x14ac:dyDescent="0.2">
      <c r="A58" s="126" t="s">
        <v>115</v>
      </c>
      <c r="B58" s="99" t="s">
        <v>73</v>
      </c>
      <c r="C58" s="22"/>
      <c r="D58" s="22"/>
      <c r="E58" s="23"/>
      <c r="F58" s="24"/>
      <c r="G58" s="12"/>
      <c r="H58" s="12"/>
      <c r="I58" s="13"/>
    </row>
    <row r="59" spans="1:9" s="12" customFormat="1" ht="20.25" customHeight="1" x14ac:dyDescent="0.2">
      <c r="A59" s="31" t="s">
        <v>25</v>
      </c>
      <c r="B59" s="21" t="s">
        <v>26</v>
      </c>
      <c r="C59" s="22"/>
      <c r="D59" s="22">
        <f>E59*G59</f>
        <v>1086.71</v>
      </c>
      <c r="E59" s="23">
        <f>F59*12</f>
        <v>0.84</v>
      </c>
      <c r="F59" s="24">
        <v>7.0000000000000007E-2</v>
      </c>
      <c r="G59" s="12">
        <v>1293.7</v>
      </c>
      <c r="H59" s="12">
        <v>1.07</v>
      </c>
      <c r="I59" s="13">
        <v>0.03</v>
      </c>
    </row>
    <row r="60" spans="1:9" s="12" customFormat="1" ht="15" x14ac:dyDescent="0.2">
      <c r="A60" s="31" t="s">
        <v>27</v>
      </c>
      <c r="B60" s="34" t="s">
        <v>28</v>
      </c>
      <c r="C60" s="33"/>
      <c r="D60" s="22">
        <v>684.18</v>
      </c>
      <c r="E60" s="23">
        <f>D60/G60</f>
        <v>0.53</v>
      </c>
      <c r="F60" s="24">
        <f>E60/12</f>
        <v>0.04</v>
      </c>
      <c r="G60" s="12">
        <v>1293.7</v>
      </c>
      <c r="H60" s="12">
        <v>1.07</v>
      </c>
      <c r="I60" s="13">
        <v>0.02</v>
      </c>
    </row>
    <row r="61" spans="1:9" s="32" customFormat="1" ht="30" x14ac:dyDescent="0.2">
      <c r="A61" s="31" t="s">
        <v>29</v>
      </c>
      <c r="B61" s="21"/>
      <c r="C61" s="33" t="s">
        <v>151</v>
      </c>
      <c r="D61" s="22">
        <v>2849.1</v>
      </c>
      <c r="E61" s="23">
        <f>D61/G61</f>
        <v>2.2000000000000002</v>
      </c>
      <c r="F61" s="24">
        <f>E61/12</f>
        <v>0.18</v>
      </c>
      <c r="G61" s="12">
        <v>1293.7</v>
      </c>
      <c r="H61" s="12">
        <v>1.07</v>
      </c>
      <c r="I61" s="13">
        <v>0.03</v>
      </c>
    </row>
    <row r="62" spans="1:9" s="32" customFormat="1" ht="15" x14ac:dyDescent="0.2">
      <c r="A62" s="31" t="s">
        <v>30</v>
      </c>
      <c r="B62" s="21"/>
      <c r="C62" s="23"/>
      <c r="D62" s="23">
        <f>D63+D64+D65+D66+D67+D68+D69+D70+D71+D72+D75+D73+D74</f>
        <v>14927.75</v>
      </c>
      <c r="E62" s="23">
        <f>D62/G62</f>
        <v>11.54</v>
      </c>
      <c r="F62" s="24">
        <f>E62/12</f>
        <v>0.96</v>
      </c>
      <c r="G62" s="12">
        <v>1293.7</v>
      </c>
      <c r="H62" s="12">
        <v>1.07</v>
      </c>
      <c r="I62" s="13">
        <v>1.01</v>
      </c>
    </row>
    <row r="63" spans="1:9" s="19" customFormat="1" ht="15" x14ac:dyDescent="0.2">
      <c r="A63" s="35" t="s">
        <v>31</v>
      </c>
      <c r="B63" s="36" t="s">
        <v>32</v>
      </c>
      <c r="C63" s="37"/>
      <c r="D63" s="132">
        <v>238.84</v>
      </c>
      <c r="E63" s="38"/>
      <c r="F63" s="39"/>
      <c r="G63" s="12"/>
      <c r="H63" s="12">
        <v>1.07</v>
      </c>
      <c r="I63" s="13">
        <v>0.01</v>
      </c>
    </row>
    <row r="64" spans="1:9" s="19" customFormat="1" ht="15" x14ac:dyDescent="0.2">
      <c r="A64" s="35" t="s">
        <v>33</v>
      </c>
      <c r="B64" s="36" t="s">
        <v>34</v>
      </c>
      <c r="C64" s="37"/>
      <c r="D64" s="132">
        <v>505.42</v>
      </c>
      <c r="E64" s="38"/>
      <c r="F64" s="39"/>
      <c r="G64" s="12"/>
      <c r="H64" s="12">
        <v>1.07</v>
      </c>
      <c r="I64" s="13">
        <v>0.02</v>
      </c>
    </row>
    <row r="65" spans="1:9" s="19" customFormat="1" ht="15" x14ac:dyDescent="0.2">
      <c r="A65" s="35" t="s">
        <v>72</v>
      </c>
      <c r="B65" s="84" t="s">
        <v>32</v>
      </c>
      <c r="C65" s="37"/>
      <c r="D65" s="132">
        <v>900.62</v>
      </c>
      <c r="E65" s="38"/>
      <c r="F65" s="39"/>
      <c r="G65" s="12"/>
      <c r="H65" s="12"/>
      <c r="I65" s="13"/>
    </row>
    <row r="66" spans="1:9" s="19" customFormat="1" ht="15" x14ac:dyDescent="0.2">
      <c r="A66" s="35" t="s">
        <v>35</v>
      </c>
      <c r="B66" s="36" t="s">
        <v>32</v>
      </c>
      <c r="C66" s="37"/>
      <c r="D66" s="132">
        <v>963.17</v>
      </c>
      <c r="E66" s="38"/>
      <c r="F66" s="39"/>
      <c r="G66" s="12"/>
      <c r="H66" s="12">
        <v>1.07</v>
      </c>
      <c r="I66" s="13">
        <v>0.04</v>
      </c>
    </row>
    <row r="67" spans="1:9" s="19" customFormat="1" ht="18" customHeight="1" x14ac:dyDescent="0.2">
      <c r="A67" s="35" t="s">
        <v>36</v>
      </c>
      <c r="B67" s="36" t="s">
        <v>32</v>
      </c>
      <c r="C67" s="37"/>
      <c r="D67" s="132">
        <v>4294.09</v>
      </c>
      <c r="E67" s="38"/>
      <c r="F67" s="39"/>
      <c r="G67" s="12"/>
      <c r="H67" s="12">
        <v>1.07</v>
      </c>
      <c r="I67" s="13">
        <v>0.2</v>
      </c>
    </row>
    <row r="68" spans="1:9" s="19" customFormat="1" ht="15" x14ac:dyDescent="0.2">
      <c r="A68" s="35" t="s">
        <v>37</v>
      </c>
      <c r="B68" s="36" t="s">
        <v>32</v>
      </c>
      <c r="C68" s="37"/>
      <c r="D68" s="132">
        <v>1010.85</v>
      </c>
      <c r="E68" s="38"/>
      <c r="F68" s="39"/>
      <c r="G68" s="12"/>
      <c r="H68" s="12">
        <v>1.07</v>
      </c>
      <c r="I68" s="13">
        <v>0.04</v>
      </c>
    </row>
    <row r="69" spans="1:9" s="19" customFormat="1" ht="15" x14ac:dyDescent="0.2">
      <c r="A69" s="35" t="s">
        <v>38</v>
      </c>
      <c r="B69" s="36" t="s">
        <v>32</v>
      </c>
      <c r="C69" s="37"/>
      <c r="D69" s="132">
        <v>481.57</v>
      </c>
      <c r="E69" s="38"/>
      <c r="F69" s="39"/>
      <c r="G69" s="12"/>
      <c r="H69" s="12">
        <v>1.07</v>
      </c>
      <c r="I69" s="13">
        <v>0.02</v>
      </c>
    </row>
    <row r="70" spans="1:9" s="19" customFormat="1" ht="17.25" customHeight="1" x14ac:dyDescent="0.2">
      <c r="A70" s="35" t="s">
        <v>39</v>
      </c>
      <c r="B70" s="36" t="s">
        <v>34</v>
      </c>
      <c r="C70" s="37"/>
      <c r="D70" s="132">
        <v>1926.35</v>
      </c>
      <c r="E70" s="38"/>
      <c r="F70" s="39"/>
      <c r="G70" s="12"/>
      <c r="H70" s="12">
        <v>1.07</v>
      </c>
      <c r="I70" s="13">
        <v>0.1</v>
      </c>
    </row>
    <row r="71" spans="1:9" s="19" customFormat="1" ht="25.5" x14ac:dyDescent="0.2">
      <c r="A71" s="35" t="s">
        <v>40</v>
      </c>
      <c r="B71" s="36" t="s">
        <v>32</v>
      </c>
      <c r="C71" s="37"/>
      <c r="D71" s="132">
        <v>1215.57</v>
      </c>
      <c r="E71" s="38"/>
      <c r="F71" s="39"/>
      <c r="G71" s="12"/>
      <c r="H71" s="12">
        <v>1.07</v>
      </c>
      <c r="I71" s="13">
        <v>0.05</v>
      </c>
    </row>
    <row r="72" spans="1:9" s="19" customFormat="1" ht="20.25" customHeight="1" x14ac:dyDescent="0.2">
      <c r="A72" s="35" t="s">
        <v>41</v>
      </c>
      <c r="B72" s="36" t="s">
        <v>32</v>
      </c>
      <c r="C72" s="37"/>
      <c r="D72" s="132">
        <v>3391.27</v>
      </c>
      <c r="E72" s="38"/>
      <c r="F72" s="39"/>
      <c r="G72" s="12"/>
      <c r="H72" s="12">
        <v>1.07</v>
      </c>
      <c r="I72" s="13">
        <v>0.01</v>
      </c>
    </row>
    <row r="73" spans="1:9" s="19" customFormat="1" ht="25.5" x14ac:dyDescent="0.2">
      <c r="A73" s="116" t="s">
        <v>116</v>
      </c>
      <c r="B73" s="117" t="s">
        <v>46</v>
      </c>
      <c r="C73" s="135"/>
      <c r="D73" s="132">
        <v>0</v>
      </c>
      <c r="E73" s="38"/>
      <c r="F73" s="39"/>
      <c r="G73" s="12"/>
      <c r="H73" s="12"/>
      <c r="I73" s="13"/>
    </row>
    <row r="74" spans="1:9" s="19" customFormat="1" ht="15" x14ac:dyDescent="0.2">
      <c r="A74" s="116" t="s">
        <v>117</v>
      </c>
      <c r="B74" s="99" t="s">
        <v>32</v>
      </c>
      <c r="C74" s="37"/>
      <c r="D74" s="132">
        <v>0</v>
      </c>
      <c r="E74" s="38"/>
      <c r="F74" s="39"/>
      <c r="G74" s="12"/>
      <c r="H74" s="12"/>
      <c r="I74" s="13"/>
    </row>
    <row r="75" spans="1:9" s="19" customFormat="1" ht="15" x14ac:dyDescent="0.2">
      <c r="A75" s="116" t="s">
        <v>118</v>
      </c>
      <c r="B75" s="40" t="s">
        <v>44</v>
      </c>
      <c r="C75" s="37"/>
      <c r="D75" s="132">
        <v>0</v>
      </c>
      <c r="E75" s="38"/>
      <c r="F75" s="39"/>
      <c r="G75" s="12"/>
      <c r="H75" s="12">
        <v>1.07</v>
      </c>
      <c r="I75" s="13">
        <v>0.09</v>
      </c>
    </row>
    <row r="76" spans="1:9" s="32" customFormat="1" ht="30" x14ac:dyDescent="0.2">
      <c r="A76" s="31" t="s">
        <v>42</v>
      </c>
      <c r="B76" s="21"/>
      <c r="C76" s="23"/>
      <c r="D76" s="23">
        <f>D77+D78+D79+D80</f>
        <v>1926.35</v>
      </c>
      <c r="E76" s="23">
        <f>D76/G76</f>
        <v>1.49</v>
      </c>
      <c r="F76" s="24">
        <f>E76/12</f>
        <v>0.12</v>
      </c>
      <c r="G76" s="12">
        <v>1293.7</v>
      </c>
      <c r="H76" s="12">
        <v>1.07</v>
      </c>
      <c r="I76" s="13">
        <v>0.4</v>
      </c>
    </row>
    <row r="77" spans="1:9" s="32" customFormat="1" ht="25.5" x14ac:dyDescent="0.2">
      <c r="A77" s="127" t="s">
        <v>135</v>
      </c>
      <c r="B77" s="46" t="s">
        <v>45</v>
      </c>
      <c r="C77" s="26"/>
      <c r="D77" s="26">
        <v>1926.35</v>
      </c>
      <c r="E77" s="27"/>
      <c r="F77" s="28"/>
      <c r="G77" s="12"/>
      <c r="H77" s="12"/>
      <c r="I77" s="13"/>
    </row>
    <row r="78" spans="1:9" s="19" customFormat="1" ht="25.5" x14ac:dyDescent="0.2">
      <c r="A78" s="116" t="s">
        <v>116</v>
      </c>
      <c r="B78" s="117" t="s">
        <v>46</v>
      </c>
      <c r="C78" s="37"/>
      <c r="D78" s="37">
        <f t="shared" ref="D78:D80" si="0">E78*G78</f>
        <v>0</v>
      </c>
      <c r="E78" s="38"/>
      <c r="F78" s="39"/>
      <c r="G78" s="12"/>
      <c r="H78" s="12">
        <v>1.07</v>
      </c>
      <c r="I78" s="13">
        <v>0</v>
      </c>
    </row>
    <row r="79" spans="1:9" s="19" customFormat="1" ht="15" x14ac:dyDescent="0.2">
      <c r="A79" s="126" t="s">
        <v>119</v>
      </c>
      <c r="B79" s="117" t="s">
        <v>46</v>
      </c>
      <c r="C79" s="37"/>
      <c r="D79" s="37">
        <f t="shared" si="0"/>
        <v>0</v>
      </c>
      <c r="E79" s="38"/>
      <c r="F79" s="39"/>
      <c r="G79" s="12"/>
      <c r="H79" s="12">
        <v>1.07</v>
      </c>
      <c r="I79" s="13">
        <v>0</v>
      </c>
    </row>
    <row r="80" spans="1:9" s="19" customFormat="1" ht="15" x14ac:dyDescent="0.2">
      <c r="A80" s="116" t="s">
        <v>120</v>
      </c>
      <c r="B80" s="117" t="s">
        <v>32</v>
      </c>
      <c r="C80" s="37"/>
      <c r="D80" s="37">
        <f t="shared" si="0"/>
        <v>0</v>
      </c>
      <c r="E80" s="38"/>
      <c r="F80" s="39"/>
      <c r="G80" s="12"/>
      <c r="H80" s="12">
        <v>1.07</v>
      </c>
      <c r="I80" s="13">
        <v>0</v>
      </c>
    </row>
    <row r="81" spans="1:9" s="19" customFormat="1" ht="30" x14ac:dyDescent="0.2">
      <c r="A81" s="31" t="s">
        <v>47</v>
      </c>
      <c r="B81" s="36"/>
      <c r="C81" s="23"/>
      <c r="D81" s="23">
        <f>D83+D84+D85+D82</f>
        <v>11492.61</v>
      </c>
      <c r="E81" s="23">
        <f>D81/G81</f>
        <v>8.8800000000000008</v>
      </c>
      <c r="F81" s="24">
        <f>E81/12</f>
        <v>0.74</v>
      </c>
      <c r="G81" s="12">
        <v>1293.7</v>
      </c>
      <c r="H81" s="12">
        <v>1.07</v>
      </c>
      <c r="I81" s="13">
        <v>0.19</v>
      </c>
    </row>
    <row r="82" spans="1:9" s="19" customFormat="1" ht="15" x14ac:dyDescent="0.2">
      <c r="A82" s="116" t="s">
        <v>121</v>
      </c>
      <c r="B82" s="118" t="s">
        <v>32</v>
      </c>
      <c r="C82" s="135"/>
      <c r="D82" s="26">
        <v>0</v>
      </c>
      <c r="E82" s="27"/>
      <c r="F82" s="28"/>
      <c r="G82" s="12"/>
      <c r="H82" s="12"/>
      <c r="I82" s="13"/>
    </row>
    <row r="83" spans="1:9" s="19" customFormat="1" ht="15" x14ac:dyDescent="0.2">
      <c r="A83" s="104" t="s">
        <v>147</v>
      </c>
      <c r="B83" s="105" t="s">
        <v>44</v>
      </c>
      <c r="C83" s="100"/>
      <c r="D83" s="100">
        <v>11492.61</v>
      </c>
      <c r="E83" s="38"/>
      <c r="F83" s="39"/>
      <c r="G83" s="12"/>
      <c r="H83" s="12">
        <v>1.07</v>
      </c>
      <c r="I83" s="13">
        <v>0.1</v>
      </c>
    </row>
    <row r="84" spans="1:9" s="19" customFormat="1" ht="15" x14ac:dyDescent="0.2">
      <c r="A84" s="116" t="s">
        <v>122</v>
      </c>
      <c r="B84" s="117" t="s">
        <v>46</v>
      </c>
      <c r="C84" s="37"/>
      <c r="D84" s="37">
        <v>0</v>
      </c>
      <c r="E84" s="38"/>
      <c r="F84" s="39"/>
      <c r="G84" s="12"/>
      <c r="H84" s="12">
        <v>1.07</v>
      </c>
      <c r="I84" s="13">
        <v>0.1</v>
      </c>
    </row>
    <row r="85" spans="1:9" s="19" customFormat="1" ht="25.5" x14ac:dyDescent="0.2">
      <c r="A85" s="116" t="s">
        <v>123</v>
      </c>
      <c r="B85" s="117" t="s">
        <v>44</v>
      </c>
      <c r="C85" s="37"/>
      <c r="D85" s="37">
        <f>E85*G85</f>
        <v>0</v>
      </c>
      <c r="E85" s="38"/>
      <c r="F85" s="39"/>
      <c r="G85" s="12"/>
      <c r="H85" s="12">
        <v>1.07</v>
      </c>
      <c r="I85" s="13">
        <v>0</v>
      </c>
    </row>
    <row r="86" spans="1:9" s="19" customFormat="1" ht="26.25" customHeight="1" x14ac:dyDescent="0.2">
      <c r="A86" s="115" t="s">
        <v>124</v>
      </c>
      <c r="B86" s="118"/>
      <c r="C86" s="23"/>
      <c r="D86" s="23">
        <f>D87+D88+D91+D92+D89+D90</f>
        <v>15957.75</v>
      </c>
      <c r="E86" s="23">
        <f>D86/G86</f>
        <v>12.33</v>
      </c>
      <c r="F86" s="24">
        <f>E86/12</f>
        <v>1.03</v>
      </c>
      <c r="G86" s="12">
        <v>1293.7</v>
      </c>
      <c r="H86" s="12">
        <v>1.07</v>
      </c>
      <c r="I86" s="13">
        <v>0.47</v>
      </c>
    </row>
    <row r="87" spans="1:9" s="19" customFormat="1" ht="15" x14ac:dyDescent="0.2">
      <c r="A87" s="116" t="s">
        <v>48</v>
      </c>
      <c r="B87" s="118" t="s">
        <v>23</v>
      </c>
      <c r="C87" s="37"/>
      <c r="D87" s="37">
        <v>0</v>
      </c>
      <c r="E87" s="38"/>
      <c r="F87" s="39"/>
      <c r="G87" s="12"/>
      <c r="H87" s="12">
        <v>1.07</v>
      </c>
      <c r="I87" s="13">
        <v>0.06</v>
      </c>
    </row>
    <row r="88" spans="1:9" s="19" customFormat="1" ht="39.75" customHeight="1" x14ac:dyDescent="0.2">
      <c r="A88" s="116" t="s">
        <v>125</v>
      </c>
      <c r="B88" s="118" t="s">
        <v>32</v>
      </c>
      <c r="C88" s="37"/>
      <c r="D88" s="132">
        <v>4250.9399999999996</v>
      </c>
      <c r="E88" s="38"/>
      <c r="F88" s="39"/>
      <c r="G88" s="12"/>
      <c r="H88" s="12">
        <v>1.07</v>
      </c>
      <c r="I88" s="13">
        <v>0.2</v>
      </c>
    </row>
    <row r="89" spans="1:9" s="19" customFormat="1" ht="43.5" customHeight="1" x14ac:dyDescent="0.2">
      <c r="A89" s="116" t="s">
        <v>126</v>
      </c>
      <c r="B89" s="118" t="s">
        <v>32</v>
      </c>
      <c r="C89" s="37"/>
      <c r="D89" s="132">
        <v>1006.81</v>
      </c>
      <c r="E89" s="38"/>
      <c r="F89" s="39"/>
      <c r="G89" s="12"/>
      <c r="H89" s="12"/>
      <c r="I89" s="13"/>
    </row>
    <row r="90" spans="1:9" s="19" customFormat="1" ht="25.5" x14ac:dyDescent="0.2">
      <c r="A90" s="116" t="s">
        <v>49</v>
      </c>
      <c r="B90" s="118" t="s">
        <v>17</v>
      </c>
      <c r="C90" s="37"/>
      <c r="D90" s="37">
        <v>0</v>
      </c>
      <c r="E90" s="38"/>
      <c r="F90" s="39"/>
      <c r="G90" s="12"/>
      <c r="H90" s="12"/>
      <c r="I90" s="13"/>
    </row>
    <row r="91" spans="1:9" s="19" customFormat="1" ht="21" customHeight="1" x14ac:dyDescent="0.2">
      <c r="A91" s="116" t="s">
        <v>127</v>
      </c>
      <c r="B91" s="117" t="s">
        <v>128</v>
      </c>
      <c r="C91" s="37"/>
      <c r="D91" s="37">
        <v>0</v>
      </c>
      <c r="E91" s="38"/>
      <c r="F91" s="39"/>
      <c r="G91" s="12"/>
      <c r="H91" s="12">
        <v>1.07</v>
      </c>
      <c r="I91" s="13">
        <v>0.04</v>
      </c>
    </row>
    <row r="92" spans="1:9" s="19" customFormat="1" ht="57" customHeight="1" x14ac:dyDescent="0.2">
      <c r="A92" s="116" t="s">
        <v>129</v>
      </c>
      <c r="B92" s="117" t="s">
        <v>73</v>
      </c>
      <c r="C92" s="37"/>
      <c r="D92" s="37">
        <v>10700</v>
      </c>
      <c r="E92" s="38"/>
      <c r="F92" s="39"/>
      <c r="G92" s="12"/>
      <c r="H92" s="12">
        <v>1.07</v>
      </c>
      <c r="I92" s="13">
        <v>0.16</v>
      </c>
    </row>
    <row r="93" spans="1:9" s="19" customFormat="1" ht="17.25" customHeight="1" x14ac:dyDescent="0.2">
      <c r="A93" s="31" t="s">
        <v>50</v>
      </c>
      <c r="B93" s="36"/>
      <c r="C93" s="23"/>
      <c r="D93" s="23">
        <f>D94</f>
        <v>1208.01</v>
      </c>
      <c r="E93" s="23">
        <f>D93/G93</f>
        <v>0.93</v>
      </c>
      <c r="F93" s="24">
        <f>E93/12</f>
        <v>0.08</v>
      </c>
      <c r="G93" s="12">
        <v>1293.7</v>
      </c>
      <c r="H93" s="12">
        <v>1.07</v>
      </c>
      <c r="I93" s="13">
        <v>0.17</v>
      </c>
    </row>
    <row r="94" spans="1:9" s="19" customFormat="1" ht="15" x14ac:dyDescent="0.2">
      <c r="A94" s="35" t="s">
        <v>51</v>
      </c>
      <c r="B94" s="36" t="s">
        <v>32</v>
      </c>
      <c r="C94" s="37"/>
      <c r="D94" s="37">
        <v>1208.01</v>
      </c>
      <c r="E94" s="38"/>
      <c r="F94" s="39"/>
      <c r="G94" s="12"/>
      <c r="H94" s="12">
        <v>1.07</v>
      </c>
      <c r="I94" s="13">
        <v>0.05</v>
      </c>
    </row>
    <row r="95" spans="1:9" s="12" customFormat="1" ht="15" x14ac:dyDescent="0.2">
      <c r="A95" s="115" t="s">
        <v>52</v>
      </c>
      <c r="B95" s="113"/>
      <c r="C95" s="23"/>
      <c r="D95" s="23">
        <f>D96+D97</f>
        <v>10938.49</v>
      </c>
      <c r="E95" s="23">
        <f>D95/G95</f>
        <v>8.4600000000000009</v>
      </c>
      <c r="F95" s="24">
        <f>E95/12</f>
        <v>0.71</v>
      </c>
      <c r="G95" s="12">
        <v>1293.7</v>
      </c>
      <c r="H95" s="12">
        <v>1.07</v>
      </c>
      <c r="I95" s="13">
        <v>0.36</v>
      </c>
    </row>
    <row r="96" spans="1:9" s="19" customFormat="1" ht="40.5" customHeight="1" x14ac:dyDescent="0.2">
      <c r="A96" s="126" t="s">
        <v>130</v>
      </c>
      <c r="B96" s="117" t="s">
        <v>34</v>
      </c>
      <c r="C96" s="37"/>
      <c r="D96" s="37">
        <v>6368.21</v>
      </c>
      <c r="E96" s="38"/>
      <c r="F96" s="39"/>
      <c r="G96" s="12"/>
      <c r="H96" s="12">
        <v>1.07</v>
      </c>
      <c r="I96" s="13">
        <v>0.09</v>
      </c>
    </row>
    <row r="97" spans="1:9" s="19" customFormat="1" ht="25.5" x14ac:dyDescent="0.2">
      <c r="A97" s="126" t="s">
        <v>131</v>
      </c>
      <c r="B97" s="117" t="s">
        <v>73</v>
      </c>
      <c r="C97" s="37"/>
      <c r="D97" s="37">
        <v>4570.28</v>
      </c>
      <c r="E97" s="38"/>
      <c r="F97" s="39"/>
      <c r="G97" s="12"/>
      <c r="H97" s="12">
        <v>1.07</v>
      </c>
      <c r="I97" s="13">
        <v>0.28000000000000003</v>
      </c>
    </row>
    <row r="98" spans="1:9" s="12" customFormat="1" ht="15" x14ac:dyDescent="0.2">
      <c r="A98" s="31" t="s">
        <v>53</v>
      </c>
      <c r="B98" s="21"/>
      <c r="C98" s="23"/>
      <c r="D98" s="23">
        <f>D99+D100</f>
        <v>21704.720000000001</v>
      </c>
      <c r="E98" s="23">
        <f>D98/G98</f>
        <v>16.78</v>
      </c>
      <c r="F98" s="24">
        <f>E98/12</f>
        <v>1.4</v>
      </c>
      <c r="G98" s="12">
        <v>1293.7</v>
      </c>
      <c r="H98" s="12">
        <v>1.07</v>
      </c>
      <c r="I98" s="13">
        <v>1.03</v>
      </c>
    </row>
    <row r="99" spans="1:9" s="19" customFormat="1" ht="15" x14ac:dyDescent="0.2">
      <c r="A99" s="35" t="s">
        <v>54</v>
      </c>
      <c r="B99" s="41" t="s">
        <v>43</v>
      </c>
      <c r="C99" s="133"/>
      <c r="D99" s="133">
        <v>19086.96</v>
      </c>
      <c r="E99" s="42"/>
      <c r="F99" s="43"/>
      <c r="G99" s="12"/>
      <c r="H99" s="12">
        <v>1.07</v>
      </c>
      <c r="I99" s="13">
        <v>0.9</v>
      </c>
    </row>
    <row r="100" spans="1:9" s="19" customFormat="1" ht="29.25" customHeight="1" x14ac:dyDescent="0.2">
      <c r="A100" s="85" t="s">
        <v>55</v>
      </c>
      <c r="B100" s="86" t="s">
        <v>43</v>
      </c>
      <c r="C100" s="136"/>
      <c r="D100" s="134">
        <v>2617.7600000000002</v>
      </c>
      <c r="E100" s="87"/>
      <c r="F100" s="88"/>
      <c r="G100" s="12"/>
      <c r="H100" s="12">
        <v>1.07</v>
      </c>
      <c r="I100" s="13">
        <v>0.13</v>
      </c>
    </row>
    <row r="101" spans="1:9" s="19" customFormat="1" ht="29.25" customHeight="1" x14ac:dyDescent="0.2">
      <c r="A101" s="97" t="s">
        <v>75</v>
      </c>
      <c r="B101" s="21" t="s">
        <v>76</v>
      </c>
      <c r="C101" s="33"/>
      <c r="D101" s="33">
        <f>33*1402</f>
        <v>46266</v>
      </c>
      <c r="E101" s="33">
        <f>D101/G101</f>
        <v>35.76</v>
      </c>
      <c r="F101" s="33">
        <f>E101/12</f>
        <v>2.98</v>
      </c>
      <c r="G101" s="12">
        <v>1293.7</v>
      </c>
      <c r="H101" s="12"/>
      <c r="I101" s="13"/>
    </row>
    <row r="102" spans="1:9" s="12" customFormat="1" ht="119.25" thickBot="1" x14ac:dyDescent="0.25">
      <c r="A102" s="128" t="s">
        <v>156</v>
      </c>
      <c r="B102" s="113" t="s">
        <v>17</v>
      </c>
      <c r="C102" s="106"/>
      <c r="D102" s="106">
        <v>50000</v>
      </c>
      <c r="E102" s="106">
        <f>D102/G102</f>
        <v>38.65</v>
      </c>
      <c r="F102" s="107">
        <f>E102/12</f>
        <v>3.22</v>
      </c>
      <c r="G102" s="12">
        <v>1293.7</v>
      </c>
      <c r="H102" s="12">
        <v>1.07</v>
      </c>
      <c r="I102" s="13">
        <v>0.3</v>
      </c>
    </row>
    <row r="103" spans="1:9" s="12" customFormat="1" ht="19.5" hidden="1" thickBot="1" x14ac:dyDescent="0.25">
      <c r="A103" s="44" t="s">
        <v>56</v>
      </c>
      <c r="B103" s="10"/>
      <c r="C103" s="108"/>
      <c r="D103" s="108">
        <f>E103*G103</f>
        <v>0</v>
      </c>
      <c r="E103" s="108">
        <f>F103*12</f>
        <v>0</v>
      </c>
      <c r="F103" s="109">
        <f>F104+F105+F106+F107+F108+F109</f>
        <v>0</v>
      </c>
      <c r="G103" s="12">
        <v>1293.7</v>
      </c>
      <c r="I103" s="13"/>
    </row>
    <row r="104" spans="1:9" s="12" customFormat="1" ht="15.75" hidden="1" thickBot="1" x14ac:dyDescent="0.25">
      <c r="A104" s="91" t="s">
        <v>57</v>
      </c>
      <c r="B104" s="25"/>
      <c r="C104" s="131"/>
      <c r="D104" s="110"/>
      <c r="E104" s="110"/>
      <c r="F104" s="28"/>
      <c r="G104" s="12">
        <v>1293.7</v>
      </c>
      <c r="I104" s="13"/>
    </row>
    <row r="105" spans="1:9" s="12" customFormat="1" ht="15.75" hidden="1" thickBot="1" x14ac:dyDescent="0.25">
      <c r="A105" s="92" t="s">
        <v>58</v>
      </c>
      <c r="B105" s="45"/>
      <c r="C105" s="100"/>
      <c r="D105" s="111"/>
      <c r="E105" s="111"/>
      <c r="F105" s="67"/>
      <c r="G105" s="12">
        <v>1293.7</v>
      </c>
      <c r="I105" s="13"/>
    </row>
    <row r="106" spans="1:9" s="12" customFormat="1" ht="15.75" hidden="1" thickBot="1" x14ac:dyDescent="0.25">
      <c r="A106" s="66" t="s">
        <v>59</v>
      </c>
      <c r="B106" s="46"/>
      <c r="C106" s="100"/>
      <c r="D106" s="111"/>
      <c r="E106" s="111"/>
      <c r="F106" s="67"/>
      <c r="G106" s="12">
        <v>1293.7</v>
      </c>
      <c r="I106" s="13"/>
    </row>
    <row r="107" spans="1:9" s="12" customFormat="1" ht="15.75" hidden="1" thickBot="1" x14ac:dyDescent="0.25">
      <c r="A107" s="66" t="s">
        <v>60</v>
      </c>
      <c r="B107" s="46"/>
      <c r="C107" s="100"/>
      <c r="D107" s="111"/>
      <c r="E107" s="111"/>
      <c r="F107" s="67"/>
      <c r="G107" s="12">
        <v>1293.7</v>
      </c>
      <c r="I107" s="13"/>
    </row>
    <row r="108" spans="1:9" s="12" customFormat="1" ht="15.75" hidden="1" thickBot="1" x14ac:dyDescent="0.25">
      <c r="A108" s="66" t="s">
        <v>61</v>
      </c>
      <c r="B108" s="46"/>
      <c r="C108" s="100"/>
      <c r="D108" s="111"/>
      <c r="E108" s="111"/>
      <c r="F108" s="67"/>
      <c r="G108" s="12">
        <v>1293.7</v>
      </c>
      <c r="I108" s="13"/>
    </row>
    <row r="109" spans="1:9" s="12" customFormat="1" ht="15.75" hidden="1" thickBot="1" x14ac:dyDescent="0.25">
      <c r="A109" s="93" t="s">
        <v>62</v>
      </c>
      <c r="B109" s="48"/>
      <c r="C109" s="100"/>
      <c r="D109" s="111">
        <f>E109*G109</f>
        <v>0</v>
      </c>
      <c r="E109" s="111">
        <f>F109*12</f>
        <v>0</v>
      </c>
      <c r="F109" s="101">
        <v>0</v>
      </c>
      <c r="G109" s="12">
        <v>1293.7</v>
      </c>
      <c r="I109" s="13"/>
    </row>
    <row r="110" spans="1:9" s="19" customFormat="1" ht="31.5" customHeight="1" thickBot="1" x14ac:dyDescent="0.25">
      <c r="A110" s="49" t="s">
        <v>63</v>
      </c>
      <c r="B110" s="50" t="s">
        <v>14</v>
      </c>
      <c r="C110" s="108"/>
      <c r="D110" s="108">
        <f>E110*G110</f>
        <v>29496.36</v>
      </c>
      <c r="E110" s="108">
        <f>12*F110</f>
        <v>22.8</v>
      </c>
      <c r="F110" s="109">
        <v>1.9</v>
      </c>
      <c r="G110" s="12">
        <v>1293.7</v>
      </c>
      <c r="H110" s="12"/>
      <c r="I110" s="13"/>
    </row>
    <row r="111" spans="1:9" s="12" customFormat="1" ht="20.25" thickBot="1" x14ac:dyDescent="0.45">
      <c r="A111" s="89" t="s">
        <v>64</v>
      </c>
      <c r="B111" s="90"/>
      <c r="C111" s="137"/>
      <c r="D111" s="138">
        <f>D14+D27+D38+D39+D40+D46+D47+D48+D49+D59+D60+D61+D62+D76+D81+D86+D93+D95+D98+D101+D102+D110</f>
        <v>560150.75</v>
      </c>
      <c r="E111" s="138">
        <f>E14+E27+E38+E39+E40+E46+E47+E48+E49+E59+E60+E61+E62+E76+E81+E86+E93+E95+E98+E101+E102+E110</f>
        <v>432.98</v>
      </c>
      <c r="F111" s="138">
        <f>F14+F27+F38+F39+F40+F46+F47+F48+F49+F59+F60+F61+F62+F76+F81+F86+F93+F95+F98+F101+F102+F110</f>
        <v>36.090000000000003</v>
      </c>
      <c r="G111" s="12">
        <v>1293.7</v>
      </c>
      <c r="I111" s="13"/>
    </row>
    <row r="112" spans="1:9" s="58" customFormat="1" ht="20.25" hidden="1" thickBot="1" x14ac:dyDescent="0.25">
      <c r="A112" s="54" t="s">
        <v>65</v>
      </c>
      <c r="B112" s="55" t="s">
        <v>14</v>
      </c>
      <c r="C112" s="56"/>
      <c r="D112" s="56"/>
      <c r="E112" s="55" t="s">
        <v>66</v>
      </c>
      <c r="F112" s="57"/>
      <c r="G112" s="12">
        <v>1293.7</v>
      </c>
      <c r="I112" s="59"/>
    </row>
    <row r="113" spans="1:9" s="61" customFormat="1" ht="15" x14ac:dyDescent="0.2">
      <c r="A113" s="60"/>
      <c r="F113" s="62"/>
      <c r="G113" s="12"/>
      <c r="I113" s="63"/>
    </row>
    <row r="114" spans="1:9" s="61" customFormat="1" ht="15" x14ac:dyDescent="0.2">
      <c r="A114" s="60"/>
      <c r="F114" s="62"/>
      <c r="G114" s="12"/>
      <c r="I114" s="63"/>
    </row>
    <row r="115" spans="1:9" s="61" customFormat="1" ht="15" x14ac:dyDescent="0.2">
      <c r="A115" s="60"/>
      <c r="F115" s="62"/>
      <c r="G115" s="12"/>
      <c r="I115" s="63"/>
    </row>
    <row r="116" spans="1:9" s="61" customFormat="1" ht="15" x14ac:dyDescent="0.2">
      <c r="A116" s="60"/>
      <c r="F116" s="62"/>
      <c r="G116" s="12"/>
      <c r="I116" s="63"/>
    </row>
    <row r="117" spans="1:9" s="61" customFormat="1" ht="15.75" thickBot="1" x14ac:dyDescent="0.25">
      <c r="A117" s="60"/>
      <c r="F117" s="62"/>
      <c r="G117" s="12"/>
      <c r="I117" s="63"/>
    </row>
    <row r="118" spans="1:9" s="64" customFormat="1" ht="39.75" thickBot="1" x14ac:dyDescent="0.25">
      <c r="A118" s="51" t="s">
        <v>67</v>
      </c>
      <c r="B118" s="52"/>
      <c r="C118" s="53"/>
      <c r="D118" s="53">
        <f>D119+D120+D121+D122+D123+D124+D125+D126+D127</f>
        <v>1031716.41</v>
      </c>
      <c r="E118" s="53">
        <f t="shared" ref="E118:F118" si="1">E119+E120+E121+E122+E123+E124+E125+E126+E127</f>
        <v>797.5</v>
      </c>
      <c r="F118" s="53">
        <f t="shared" si="1"/>
        <v>66.459999999999994</v>
      </c>
      <c r="G118" s="12">
        <v>1293.7</v>
      </c>
      <c r="I118" s="65"/>
    </row>
    <row r="119" spans="1:9" s="64" customFormat="1" ht="19.5" x14ac:dyDescent="0.2">
      <c r="A119" s="119" t="s">
        <v>142</v>
      </c>
      <c r="B119" s="120"/>
      <c r="C119" s="121"/>
      <c r="D119" s="139">
        <v>87939.24</v>
      </c>
      <c r="E119" s="122">
        <f t="shared" ref="E119:E127" si="2">D119/G119</f>
        <v>67.97</v>
      </c>
      <c r="F119" s="122">
        <f>E119/12</f>
        <v>5.66</v>
      </c>
      <c r="G119" s="12">
        <v>1293.7</v>
      </c>
      <c r="I119" s="65"/>
    </row>
    <row r="120" spans="1:9" s="102" customFormat="1" ht="15" x14ac:dyDescent="0.2">
      <c r="A120" s="98" t="s">
        <v>143</v>
      </c>
      <c r="B120" s="99"/>
      <c r="C120" s="100"/>
      <c r="D120" s="100">
        <v>222781.64</v>
      </c>
      <c r="E120" s="122">
        <f t="shared" si="2"/>
        <v>172.21</v>
      </c>
      <c r="F120" s="122">
        <f t="shared" ref="F120:F127" si="3">E120/12</f>
        <v>14.35</v>
      </c>
      <c r="G120" s="12">
        <v>1293.7</v>
      </c>
      <c r="I120" s="103"/>
    </row>
    <row r="121" spans="1:9" s="102" customFormat="1" ht="15" x14ac:dyDescent="0.2">
      <c r="A121" s="98" t="s">
        <v>144</v>
      </c>
      <c r="B121" s="99"/>
      <c r="C121" s="100"/>
      <c r="D121" s="100">
        <v>7271.35</v>
      </c>
      <c r="E121" s="122">
        <f t="shared" si="2"/>
        <v>5.62</v>
      </c>
      <c r="F121" s="122">
        <f t="shared" si="3"/>
        <v>0.47</v>
      </c>
      <c r="G121" s="12">
        <v>1293.7</v>
      </c>
      <c r="I121" s="103"/>
    </row>
    <row r="122" spans="1:9" s="102" customFormat="1" ht="15" x14ac:dyDescent="0.2">
      <c r="A122" s="104" t="s">
        <v>145</v>
      </c>
      <c r="B122" s="105"/>
      <c r="C122" s="100"/>
      <c r="D122" s="100">
        <v>4575.46</v>
      </c>
      <c r="E122" s="122">
        <f t="shared" si="2"/>
        <v>3.54</v>
      </c>
      <c r="F122" s="122">
        <f t="shared" si="3"/>
        <v>0.3</v>
      </c>
      <c r="G122" s="12">
        <v>1293.7</v>
      </c>
      <c r="I122" s="103"/>
    </row>
    <row r="123" spans="1:9" s="102" customFormat="1" ht="15" x14ac:dyDescent="0.2">
      <c r="A123" s="104" t="s">
        <v>146</v>
      </c>
      <c r="B123" s="105"/>
      <c r="C123" s="100"/>
      <c r="D123" s="100">
        <v>2519.96</v>
      </c>
      <c r="E123" s="122">
        <f t="shared" si="2"/>
        <v>1.95</v>
      </c>
      <c r="F123" s="122">
        <f t="shared" si="3"/>
        <v>0.16</v>
      </c>
      <c r="G123" s="12">
        <v>1293.7</v>
      </c>
      <c r="I123" s="103"/>
    </row>
    <row r="124" spans="1:9" s="102" customFormat="1" ht="15" x14ac:dyDescent="0.2">
      <c r="A124" s="112" t="s">
        <v>148</v>
      </c>
      <c r="B124" s="99"/>
      <c r="C124" s="96"/>
      <c r="D124" s="96">
        <v>4978.99</v>
      </c>
      <c r="E124" s="122">
        <f t="shared" si="2"/>
        <v>3.85</v>
      </c>
      <c r="F124" s="122">
        <f t="shared" si="3"/>
        <v>0.32</v>
      </c>
      <c r="G124" s="12">
        <v>1293.7</v>
      </c>
      <c r="I124" s="103"/>
    </row>
    <row r="125" spans="1:9" s="102" customFormat="1" ht="15" x14ac:dyDescent="0.2">
      <c r="A125" s="112" t="s">
        <v>149</v>
      </c>
      <c r="B125" s="99"/>
      <c r="C125" s="96"/>
      <c r="D125" s="96">
        <v>714.25</v>
      </c>
      <c r="E125" s="122">
        <f t="shared" si="2"/>
        <v>0.55000000000000004</v>
      </c>
      <c r="F125" s="122">
        <f t="shared" si="3"/>
        <v>0.05</v>
      </c>
      <c r="G125" s="12">
        <v>1293.7</v>
      </c>
      <c r="I125" s="103"/>
    </row>
    <row r="126" spans="1:9" s="12" customFormat="1" ht="32.25" customHeight="1" x14ac:dyDescent="0.2">
      <c r="A126" s="112" t="s">
        <v>136</v>
      </c>
      <c r="B126" s="99"/>
      <c r="C126" s="47"/>
      <c r="D126" s="96">
        <v>621800</v>
      </c>
      <c r="E126" s="122">
        <f t="shared" si="2"/>
        <v>480.64</v>
      </c>
      <c r="F126" s="122">
        <f t="shared" si="3"/>
        <v>40.049999999999997</v>
      </c>
      <c r="G126" s="12">
        <v>1293.7</v>
      </c>
      <c r="I126" s="13"/>
    </row>
    <row r="127" spans="1:9" s="61" customFormat="1" ht="28.5" x14ac:dyDescent="0.2">
      <c r="A127" s="129" t="s">
        <v>137</v>
      </c>
      <c r="B127" s="130"/>
      <c r="C127" s="130"/>
      <c r="D127" s="130">
        <v>79135.520000000004</v>
      </c>
      <c r="E127" s="122">
        <f t="shared" si="2"/>
        <v>61.17</v>
      </c>
      <c r="F127" s="122">
        <f t="shared" si="3"/>
        <v>5.0999999999999996</v>
      </c>
      <c r="G127" s="12">
        <v>1293.7</v>
      </c>
      <c r="I127" s="63"/>
    </row>
    <row r="128" spans="1:9" s="61" customFormat="1" x14ac:dyDescent="0.2">
      <c r="A128" s="60"/>
      <c r="F128" s="62"/>
      <c r="I128" s="63"/>
    </row>
    <row r="129" spans="1:9" s="61" customFormat="1" x14ac:dyDescent="0.2">
      <c r="A129" s="60"/>
      <c r="F129" s="62"/>
      <c r="I129" s="63"/>
    </row>
    <row r="130" spans="1:9" s="61" customFormat="1" x14ac:dyDescent="0.2">
      <c r="A130" s="60"/>
      <c r="F130" s="62"/>
      <c r="I130" s="63"/>
    </row>
    <row r="131" spans="1:9" s="61" customFormat="1" ht="13.5" thickBot="1" x14ac:dyDescent="0.25">
      <c r="A131" s="60"/>
      <c r="F131" s="62"/>
      <c r="I131" s="63"/>
    </row>
    <row r="132" spans="1:9" s="71" customFormat="1" ht="20.25" thickBot="1" x14ac:dyDescent="0.25">
      <c r="A132" s="68" t="s">
        <v>68</v>
      </c>
      <c r="B132" s="69"/>
      <c r="C132" s="69"/>
      <c r="D132" s="70">
        <f>D111+D118</f>
        <v>1591867.16</v>
      </c>
      <c r="E132" s="70">
        <f>E111+E118</f>
        <v>1230.48</v>
      </c>
      <c r="F132" s="70">
        <f>F111+F118</f>
        <v>102.55</v>
      </c>
      <c r="I132" s="72"/>
    </row>
    <row r="133" spans="1:9" s="61" customFormat="1" x14ac:dyDescent="0.2">
      <c r="A133" s="60"/>
      <c r="F133" s="62"/>
      <c r="I133" s="63"/>
    </row>
    <row r="134" spans="1:9" s="61" customFormat="1" x14ac:dyDescent="0.2">
      <c r="A134" s="60"/>
      <c r="F134" s="62"/>
      <c r="I134" s="63"/>
    </row>
    <row r="135" spans="1:9" s="61" customFormat="1" x14ac:dyDescent="0.2">
      <c r="A135" s="60"/>
      <c r="F135" s="62"/>
      <c r="I135" s="63"/>
    </row>
    <row r="136" spans="1:9" s="77" customFormat="1" ht="18.75" x14ac:dyDescent="0.4">
      <c r="A136" s="73"/>
      <c r="B136" s="74"/>
      <c r="C136" s="75"/>
      <c r="D136" s="75"/>
      <c r="E136" s="75"/>
      <c r="F136" s="76"/>
      <c r="I136" s="78"/>
    </row>
    <row r="137" spans="1:9" s="58" customFormat="1" ht="19.5" x14ac:dyDescent="0.2">
      <c r="A137" s="79"/>
      <c r="B137" s="80"/>
      <c r="C137" s="81"/>
      <c r="D137" s="81"/>
      <c r="E137" s="81"/>
      <c r="F137" s="82"/>
      <c r="I137" s="59"/>
    </row>
    <row r="138" spans="1:9" s="61" customFormat="1" ht="14.25" x14ac:dyDescent="0.2">
      <c r="A138" s="148" t="s">
        <v>69</v>
      </c>
      <c r="B138" s="148"/>
      <c r="C138" s="148"/>
      <c r="D138" s="148"/>
      <c r="I138" s="63"/>
    </row>
    <row r="139" spans="1:9" s="61" customFormat="1" x14ac:dyDescent="0.2">
      <c r="F139" s="62"/>
      <c r="I139" s="63"/>
    </row>
    <row r="140" spans="1:9" s="61" customFormat="1" x14ac:dyDescent="0.2">
      <c r="A140" s="60" t="s">
        <v>70</v>
      </c>
      <c r="F140" s="62"/>
      <c r="I140" s="63"/>
    </row>
    <row r="141" spans="1:9" s="61" customFormat="1" x14ac:dyDescent="0.2">
      <c r="F141" s="62"/>
      <c r="I141" s="63"/>
    </row>
    <row r="142" spans="1:9" s="61" customFormat="1" x14ac:dyDescent="0.2">
      <c r="F142" s="62"/>
      <c r="I142" s="63"/>
    </row>
    <row r="143" spans="1:9" s="61" customFormat="1" x14ac:dyDescent="0.2">
      <c r="F143" s="62"/>
      <c r="I143" s="63"/>
    </row>
    <row r="144" spans="1:9" s="61" customFormat="1" x14ac:dyDescent="0.2">
      <c r="F144" s="62"/>
      <c r="I144" s="63"/>
    </row>
    <row r="145" spans="6:9" s="61" customFormat="1" x14ac:dyDescent="0.2">
      <c r="F145" s="62"/>
      <c r="I145" s="63"/>
    </row>
    <row r="146" spans="6:9" s="61" customFormat="1" x14ac:dyDescent="0.2">
      <c r="F146" s="62"/>
      <c r="I146" s="63"/>
    </row>
    <row r="147" spans="6:9" s="61" customFormat="1" x14ac:dyDescent="0.2">
      <c r="F147" s="62"/>
      <c r="I147" s="63"/>
    </row>
    <row r="148" spans="6:9" s="61" customFormat="1" x14ac:dyDescent="0.2">
      <c r="F148" s="62"/>
      <c r="I148" s="63"/>
    </row>
    <row r="149" spans="6:9" s="61" customFormat="1" x14ac:dyDescent="0.2">
      <c r="F149" s="62"/>
      <c r="I149" s="63"/>
    </row>
    <row r="150" spans="6:9" s="61" customFormat="1" x14ac:dyDescent="0.2">
      <c r="F150" s="62"/>
      <c r="I150" s="63"/>
    </row>
    <row r="151" spans="6:9" s="61" customFormat="1" x14ac:dyDescent="0.2">
      <c r="F151" s="62"/>
      <c r="I151" s="63"/>
    </row>
    <row r="152" spans="6:9" s="61" customFormat="1" x14ac:dyDescent="0.2">
      <c r="F152" s="62"/>
      <c r="I152" s="63"/>
    </row>
    <row r="153" spans="6:9" s="61" customFormat="1" x14ac:dyDescent="0.2">
      <c r="F153" s="62"/>
      <c r="I153" s="63"/>
    </row>
    <row r="154" spans="6:9" s="61" customFormat="1" x14ac:dyDescent="0.2">
      <c r="F154" s="62"/>
      <c r="I154" s="63"/>
    </row>
    <row r="155" spans="6:9" s="61" customFormat="1" x14ac:dyDescent="0.2">
      <c r="F155" s="62"/>
      <c r="I155" s="63"/>
    </row>
    <row r="156" spans="6:9" s="61" customFormat="1" x14ac:dyDescent="0.2">
      <c r="F156" s="62"/>
      <c r="I156" s="63"/>
    </row>
    <row r="157" spans="6:9" s="61" customFormat="1" x14ac:dyDescent="0.2">
      <c r="F157" s="62"/>
      <c r="I157" s="63"/>
    </row>
    <row r="158" spans="6:9" s="61" customFormat="1" x14ac:dyDescent="0.2">
      <c r="F158" s="62"/>
      <c r="I158" s="63"/>
    </row>
  </sheetData>
  <mergeCells count="12">
    <mergeCell ref="A138:D138"/>
    <mergeCell ref="A1:F1"/>
    <mergeCell ref="B2:F2"/>
    <mergeCell ref="B3:F3"/>
    <mergeCell ref="B4:F4"/>
    <mergeCell ref="A5:F5"/>
    <mergeCell ref="A6:F6"/>
    <mergeCell ref="A7:F7"/>
    <mergeCell ref="A8:F8"/>
    <mergeCell ref="A9:F9"/>
    <mergeCell ref="A10:F10"/>
    <mergeCell ref="A13:F13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zoomScale="75" zoomScaleNormal="75" workbookViewId="0">
      <selection activeCell="B136" sqref="B13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28515625" style="1" customWidth="1"/>
    <col min="5" max="5" width="16.7109375" style="1" customWidth="1"/>
    <col min="6" max="6" width="20.85546875" style="83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49" t="s">
        <v>157</v>
      </c>
      <c r="B1" s="150"/>
      <c r="C1" s="150"/>
      <c r="D1" s="150"/>
      <c r="E1" s="150"/>
      <c r="F1" s="150"/>
    </row>
    <row r="2" spans="1:9" ht="12.75" customHeight="1" x14ac:dyDescent="0.3">
      <c r="B2" s="151"/>
      <c r="C2" s="151"/>
      <c r="D2" s="151"/>
      <c r="E2" s="150"/>
      <c r="F2" s="150"/>
    </row>
    <row r="3" spans="1:9" ht="14.25" customHeight="1" x14ac:dyDescent="0.3">
      <c r="B3" s="151" t="s">
        <v>0</v>
      </c>
      <c r="C3" s="151"/>
      <c r="D3" s="151"/>
      <c r="E3" s="150"/>
      <c r="F3" s="150"/>
    </row>
    <row r="4" spans="1:9" ht="22.5" customHeight="1" x14ac:dyDescent="0.3">
      <c r="A4" s="3" t="s">
        <v>86</v>
      </c>
      <c r="B4" s="151" t="s">
        <v>158</v>
      </c>
      <c r="C4" s="151"/>
      <c r="D4" s="151"/>
      <c r="E4" s="150"/>
      <c r="F4" s="150"/>
    </row>
    <row r="5" spans="1:9" ht="33" customHeight="1" x14ac:dyDescent="0.2">
      <c r="A5" s="154" t="s">
        <v>87</v>
      </c>
      <c r="B5" s="155"/>
      <c r="C5" s="155"/>
      <c r="D5" s="155"/>
      <c r="E5" s="155"/>
      <c r="F5" s="155"/>
      <c r="I5" s="1"/>
    </row>
    <row r="6" spans="1:9" s="4" customFormat="1" ht="22.5" customHeight="1" x14ac:dyDescent="0.4">
      <c r="A6" s="156" t="s">
        <v>1</v>
      </c>
      <c r="B6" s="156"/>
      <c r="C6" s="156"/>
      <c r="D6" s="156"/>
      <c r="E6" s="157"/>
      <c r="F6" s="157"/>
      <c r="I6" s="5"/>
    </row>
    <row r="7" spans="1:9" s="6" customFormat="1" ht="18.75" customHeight="1" x14ac:dyDescent="0.4">
      <c r="A7" s="156" t="s">
        <v>139</v>
      </c>
      <c r="B7" s="156"/>
      <c r="C7" s="156"/>
      <c r="D7" s="156"/>
      <c r="E7" s="157"/>
      <c r="F7" s="157"/>
    </row>
    <row r="8" spans="1:9" s="7" customFormat="1" ht="17.25" customHeight="1" x14ac:dyDescent="0.2">
      <c r="A8" s="158" t="s">
        <v>2</v>
      </c>
      <c r="B8" s="158"/>
      <c r="C8" s="158"/>
      <c r="D8" s="158"/>
      <c r="E8" s="159"/>
      <c r="F8" s="159"/>
    </row>
    <row r="9" spans="1:9" s="6" customFormat="1" ht="30" customHeight="1" thickBot="1" x14ac:dyDescent="0.25">
      <c r="A9" s="160" t="s">
        <v>3</v>
      </c>
      <c r="B9" s="160"/>
      <c r="C9" s="160"/>
      <c r="D9" s="160"/>
      <c r="E9" s="161"/>
      <c r="F9" s="161"/>
    </row>
    <row r="10" spans="1:9" s="12" customFormat="1" ht="139.5" customHeight="1" thickBot="1" x14ac:dyDescent="0.25">
      <c r="A10" s="8" t="s">
        <v>4</v>
      </c>
      <c r="B10" s="9" t="s">
        <v>5</v>
      </c>
      <c r="C10" s="10" t="s">
        <v>77</v>
      </c>
      <c r="D10" s="10" t="s">
        <v>7</v>
      </c>
      <c r="E10" s="10" t="s">
        <v>6</v>
      </c>
      <c r="F10" s="11" t="s">
        <v>8</v>
      </c>
      <c r="I10" s="13"/>
    </row>
    <row r="11" spans="1:9" s="19" customFormat="1" x14ac:dyDescent="0.2">
      <c r="A11" s="14">
        <v>1</v>
      </c>
      <c r="B11" s="15">
        <v>2</v>
      </c>
      <c r="C11" s="16">
        <v>3</v>
      </c>
      <c r="D11" s="16">
        <v>4</v>
      </c>
      <c r="E11" s="17">
        <v>5</v>
      </c>
      <c r="F11" s="18">
        <v>6</v>
      </c>
      <c r="I11" s="20"/>
    </row>
    <row r="12" spans="1:9" s="19" customFormat="1" ht="49.5" customHeight="1" x14ac:dyDescent="0.2">
      <c r="A12" s="162" t="s">
        <v>9</v>
      </c>
      <c r="B12" s="163"/>
      <c r="C12" s="163"/>
      <c r="D12" s="163"/>
      <c r="E12" s="164"/>
      <c r="F12" s="165"/>
      <c r="I12" s="20"/>
    </row>
    <row r="13" spans="1:9" s="12" customFormat="1" ht="23.25" customHeight="1" x14ac:dyDescent="0.2">
      <c r="A13" s="95" t="s">
        <v>78</v>
      </c>
      <c r="B13" s="113" t="s">
        <v>23</v>
      </c>
      <c r="C13" s="22" t="s">
        <v>141</v>
      </c>
      <c r="D13" s="22">
        <f>E13*G13</f>
        <v>52161.98</v>
      </c>
      <c r="E13" s="23">
        <f>F13*12</f>
        <v>40.32</v>
      </c>
      <c r="F13" s="24">
        <f>F23+F25</f>
        <v>3.36</v>
      </c>
      <c r="G13" s="12">
        <v>1293.7</v>
      </c>
      <c r="H13" s="12">
        <v>1.07</v>
      </c>
      <c r="I13" s="13">
        <v>2.2400000000000002</v>
      </c>
    </row>
    <row r="14" spans="1:9" s="12" customFormat="1" ht="28.5" customHeight="1" x14ac:dyDescent="0.2">
      <c r="A14" s="123" t="s">
        <v>10</v>
      </c>
      <c r="B14" s="124" t="s">
        <v>11</v>
      </c>
      <c r="C14" s="22"/>
      <c r="D14" s="22"/>
      <c r="E14" s="23"/>
      <c r="F14" s="24"/>
      <c r="I14" s="13"/>
    </row>
    <row r="15" spans="1:9" s="12" customFormat="1" ht="21.75" customHeight="1" x14ac:dyDescent="0.2">
      <c r="A15" s="123" t="s">
        <v>12</v>
      </c>
      <c r="B15" s="124" t="s">
        <v>11</v>
      </c>
      <c r="C15" s="22"/>
      <c r="D15" s="22"/>
      <c r="E15" s="23"/>
      <c r="F15" s="24"/>
      <c r="I15" s="13"/>
    </row>
    <row r="16" spans="1:9" s="12" customFormat="1" ht="122.25" customHeight="1" x14ac:dyDescent="0.2">
      <c r="A16" s="123" t="s">
        <v>79</v>
      </c>
      <c r="B16" s="124" t="s">
        <v>34</v>
      </c>
      <c r="C16" s="22"/>
      <c r="D16" s="22"/>
      <c r="E16" s="23"/>
      <c r="F16" s="24"/>
      <c r="I16" s="13"/>
    </row>
    <row r="17" spans="1:9" s="12" customFormat="1" ht="20.25" customHeight="1" x14ac:dyDescent="0.2">
      <c r="A17" s="123" t="s">
        <v>80</v>
      </c>
      <c r="B17" s="124" t="s">
        <v>11</v>
      </c>
      <c r="C17" s="22"/>
      <c r="D17" s="22"/>
      <c r="E17" s="23"/>
      <c r="F17" s="24"/>
      <c r="I17" s="13"/>
    </row>
    <row r="18" spans="1:9" s="12" customFormat="1" ht="21" customHeight="1" x14ac:dyDescent="0.2">
      <c r="A18" s="123" t="s">
        <v>81</v>
      </c>
      <c r="B18" s="124" t="s">
        <v>11</v>
      </c>
      <c r="C18" s="26"/>
      <c r="D18" s="26"/>
      <c r="E18" s="27"/>
      <c r="F18" s="28"/>
      <c r="I18" s="13"/>
    </row>
    <row r="19" spans="1:9" s="12" customFormat="1" ht="25.5" x14ac:dyDescent="0.2">
      <c r="A19" s="123" t="s">
        <v>82</v>
      </c>
      <c r="B19" s="124" t="s">
        <v>17</v>
      </c>
      <c r="C19" s="26"/>
      <c r="D19" s="26"/>
      <c r="E19" s="27"/>
      <c r="F19" s="28"/>
      <c r="I19" s="13"/>
    </row>
    <row r="20" spans="1:9" s="12" customFormat="1" ht="15" x14ac:dyDescent="0.2">
      <c r="A20" s="123" t="s">
        <v>83</v>
      </c>
      <c r="B20" s="124" t="s">
        <v>20</v>
      </c>
      <c r="C20" s="26"/>
      <c r="D20" s="26"/>
      <c r="E20" s="27"/>
      <c r="F20" s="28"/>
      <c r="I20" s="13"/>
    </row>
    <row r="21" spans="1:9" s="12" customFormat="1" ht="15" x14ac:dyDescent="0.2">
      <c r="A21" s="123" t="s">
        <v>84</v>
      </c>
      <c r="B21" s="124" t="s">
        <v>11</v>
      </c>
      <c r="C21" s="26"/>
      <c r="D21" s="26"/>
      <c r="E21" s="27"/>
      <c r="F21" s="28"/>
      <c r="I21" s="13"/>
    </row>
    <row r="22" spans="1:9" s="12" customFormat="1" ht="15" x14ac:dyDescent="0.2">
      <c r="A22" s="123" t="s">
        <v>85</v>
      </c>
      <c r="B22" s="124" t="s">
        <v>32</v>
      </c>
      <c r="C22" s="26"/>
      <c r="D22" s="26"/>
      <c r="E22" s="27"/>
      <c r="F22" s="28"/>
      <c r="I22" s="13"/>
    </row>
    <row r="23" spans="1:9" s="12" customFormat="1" ht="15" x14ac:dyDescent="0.2">
      <c r="A23" s="95" t="s">
        <v>74</v>
      </c>
      <c r="B23" s="94"/>
      <c r="C23" s="26"/>
      <c r="D23" s="26"/>
      <c r="E23" s="27"/>
      <c r="F23" s="24">
        <v>3.24</v>
      </c>
      <c r="I23" s="13"/>
    </row>
    <row r="24" spans="1:9" s="12" customFormat="1" ht="15" x14ac:dyDescent="0.2">
      <c r="A24" s="125" t="s">
        <v>71</v>
      </c>
      <c r="B24" s="94" t="s">
        <v>11</v>
      </c>
      <c r="C24" s="26"/>
      <c r="D24" s="26"/>
      <c r="E24" s="27"/>
      <c r="F24" s="28">
        <v>0.12</v>
      </c>
      <c r="I24" s="13"/>
    </row>
    <row r="25" spans="1:9" s="12" customFormat="1" ht="15" x14ac:dyDescent="0.2">
      <c r="A25" s="95" t="s">
        <v>74</v>
      </c>
      <c r="B25" s="94"/>
      <c r="C25" s="26"/>
      <c r="D25" s="26"/>
      <c r="E25" s="27"/>
      <c r="F25" s="24">
        <f>F24</f>
        <v>0.12</v>
      </c>
      <c r="I25" s="13"/>
    </row>
    <row r="26" spans="1:9" s="12" customFormat="1" ht="30" x14ac:dyDescent="0.2">
      <c r="A26" s="95" t="s">
        <v>13</v>
      </c>
      <c r="B26" s="114" t="s">
        <v>14</v>
      </c>
      <c r="C26" s="22" t="s">
        <v>140</v>
      </c>
      <c r="D26" s="22">
        <v>28174.880000000001</v>
      </c>
      <c r="E26" s="23">
        <f>D26/G26</f>
        <v>21.78</v>
      </c>
      <c r="F26" s="24">
        <f>E26/12</f>
        <v>1.82</v>
      </c>
      <c r="G26" s="12">
        <v>1293.7</v>
      </c>
      <c r="H26" s="12">
        <v>1.07</v>
      </c>
      <c r="I26" s="13">
        <v>3.24</v>
      </c>
    </row>
    <row r="27" spans="1:9" s="29" customFormat="1" ht="18" customHeight="1" x14ac:dyDescent="0.2">
      <c r="A27" s="123" t="s">
        <v>88</v>
      </c>
      <c r="B27" s="124" t="s">
        <v>14</v>
      </c>
      <c r="C27" s="22"/>
      <c r="D27" s="22"/>
      <c r="E27" s="23"/>
      <c r="F27" s="24"/>
      <c r="G27" s="12"/>
      <c r="I27" s="30"/>
    </row>
    <row r="28" spans="1:9" s="29" customFormat="1" ht="15" x14ac:dyDescent="0.2">
      <c r="A28" s="123" t="s">
        <v>89</v>
      </c>
      <c r="B28" s="124" t="s">
        <v>90</v>
      </c>
      <c r="C28" s="22"/>
      <c r="D28" s="22"/>
      <c r="E28" s="23"/>
      <c r="F28" s="24"/>
      <c r="G28" s="12"/>
      <c r="I28" s="30"/>
    </row>
    <row r="29" spans="1:9" s="29" customFormat="1" ht="15" x14ac:dyDescent="0.2">
      <c r="A29" s="123" t="s">
        <v>91</v>
      </c>
      <c r="B29" s="124" t="s">
        <v>92</v>
      </c>
      <c r="C29" s="22"/>
      <c r="D29" s="22"/>
      <c r="E29" s="23"/>
      <c r="F29" s="24"/>
      <c r="G29" s="12"/>
      <c r="I29" s="30"/>
    </row>
    <row r="30" spans="1:9" s="29" customFormat="1" ht="15" x14ac:dyDescent="0.2">
      <c r="A30" s="123" t="s">
        <v>15</v>
      </c>
      <c r="B30" s="124" t="s">
        <v>14</v>
      </c>
      <c r="C30" s="22"/>
      <c r="D30" s="22"/>
      <c r="E30" s="23"/>
      <c r="F30" s="24"/>
      <c r="G30" s="12"/>
      <c r="I30" s="30"/>
    </row>
    <row r="31" spans="1:9" s="29" customFormat="1" ht="25.5" x14ac:dyDescent="0.2">
      <c r="A31" s="123" t="s">
        <v>16</v>
      </c>
      <c r="B31" s="124" t="s">
        <v>17</v>
      </c>
      <c r="C31" s="22"/>
      <c r="D31" s="22"/>
      <c r="E31" s="23"/>
      <c r="F31" s="24"/>
      <c r="G31" s="12"/>
      <c r="I31" s="30"/>
    </row>
    <row r="32" spans="1:9" s="29" customFormat="1" ht="15" x14ac:dyDescent="0.2">
      <c r="A32" s="123" t="s">
        <v>93</v>
      </c>
      <c r="B32" s="124" t="s">
        <v>14</v>
      </c>
      <c r="C32" s="22"/>
      <c r="D32" s="22"/>
      <c r="E32" s="23"/>
      <c r="F32" s="24"/>
      <c r="G32" s="12"/>
      <c r="I32" s="30"/>
    </row>
    <row r="33" spans="1:9" s="29" customFormat="1" ht="15" x14ac:dyDescent="0.2">
      <c r="A33" s="123" t="s">
        <v>94</v>
      </c>
      <c r="B33" s="124" t="s">
        <v>14</v>
      </c>
      <c r="C33" s="22"/>
      <c r="D33" s="22"/>
      <c r="E33" s="23"/>
      <c r="F33" s="24"/>
      <c r="G33" s="12"/>
      <c r="I33" s="30"/>
    </row>
    <row r="34" spans="1:9" s="29" customFormat="1" ht="25.5" x14ac:dyDescent="0.2">
      <c r="A34" s="123" t="s">
        <v>95</v>
      </c>
      <c r="B34" s="124" t="s">
        <v>18</v>
      </c>
      <c r="C34" s="22"/>
      <c r="D34" s="22"/>
      <c r="E34" s="23"/>
      <c r="F34" s="24"/>
      <c r="G34" s="12"/>
      <c r="I34" s="30"/>
    </row>
    <row r="35" spans="1:9" s="12" customFormat="1" ht="25.5" x14ac:dyDescent="0.2">
      <c r="A35" s="123" t="s">
        <v>96</v>
      </c>
      <c r="B35" s="124" t="s">
        <v>17</v>
      </c>
      <c r="C35" s="22"/>
      <c r="D35" s="22"/>
      <c r="E35" s="23"/>
      <c r="F35" s="24"/>
      <c r="I35" s="13"/>
    </row>
    <row r="36" spans="1:9" s="29" customFormat="1" ht="25.5" x14ac:dyDescent="0.2">
      <c r="A36" s="123" t="s">
        <v>97</v>
      </c>
      <c r="B36" s="124" t="s">
        <v>14</v>
      </c>
      <c r="C36" s="22"/>
      <c r="D36" s="22"/>
      <c r="E36" s="23"/>
      <c r="F36" s="24"/>
      <c r="G36" s="12"/>
      <c r="I36" s="30"/>
    </row>
    <row r="37" spans="1:9" s="32" customFormat="1" ht="16.5" customHeight="1" x14ac:dyDescent="0.2">
      <c r="A37" s="31" t="s">
        <v>19</v>
      </c>
      <c r="B37" s="21" t="s">
        <v>20</v>
      </c>
      <c r="C37" s="22" t="s">
        <v>141</v>
      </c>
      <c r="D37" s="22">
        <f>E37*G37</f>
        <v>12885.25</v>
      </c>
      <c r="E37" s="23">
        <f>F37*12</f>
        <v>9.9600000000000009</v>
      </c>
      <c r="F37" s="24">
        <v>0.83</v>
      </c>
      <c r="G37" s="12">
        <v>1293.7</v>
      </c>
      <c r="H37" s="12">
        <v>1.07</v>
      </c>
      <c r="I37" s="13">
        <v>0.6</v>
      </c>
    </row>
    <row r="38" spans="1:9" s="12" customFormat="1" ht="18.75" customHeight="1" x14ac:dyDescent="0.2">
      <c r="A38" s="31" t="s">
        <v>21</v>
      </c>
      <c r="B38" s="21" t="s">
        <v>22</v>
      </c>
      <c r="C38" s="22" t="s">
        <v>141</v>
      </c>
      <c r="D38" s="22">
        <f>E38*G38</f>
        <v>41915.879999999997</v>
      </c>
      <c r="E38" s="23">
        <f>F38*12</f>
        <v>32.4</v>
      </c>
      <c r="F38" s="24">
        <v>2.7</v>
      </c>
      <c r="G38" s="12">
        <v>1293.7</v>
      </c>
      <c r="H38" s="12">
        <v>1.07</v>
      </c>
      <c r="I38" s="13">
        <v>1.94</v>
      </c>
    </row>
    <row r="39" spans="1:9" s="12" customFormat="1" ht="18.75" customHeight="1" x14ac:dyDescent="0.2">
      <c r="A39" s="115" t="s">
        <v>98</v>
      </c>
      <c r="B39" s="113" t="s">
        <v>14</v>
      </c>
      <c r="C39" s="22"/>
      <c r="D39" s="22">
        <v>0</v>
      </c>
      <c r="E39" s="23">
        <f>D39/G39</f>
        <v>0</v>
      </c>
      <c r="F39" s="24">
        <f>E39/12</f>
        <v>0</v>
      </c>
      <c r="G39" s="12">
        <v>1293.7</v>
      </c>
      <c r="I39" s="13"/>
    </row>
    <row r="40" spans="1:9" s="12" customFormat="1" ht="15" x14ac:dyDescent="0.2">
      <c r="A40" s="123" t="s">
        <v>99</v>
      </c>
      <c r="B40" s="124" t="s">
        <v>34</v>
      </c>
      <c r="C40" s="22"/>
      <c r="D40" s="22"/>
      <c r="E40" s="23"/>
      <c r="F40" s="24"/>
      <c r="I40" s="13"/>
    </row>
    <row r="41" spans="1:9" s="12" customFormat="1" ht="15" x14ac:dyDescent="0.2">
      <c r="A41" s="123" t="s">
        <v>100</v>
      </c>
      <c r="B41" s="124" t="s">
        <v>32</v>
      </c>
      <c r="C41" s="22"/>
      <c r="D41" s="22"/>
      <c r="E41" s="23"/>
      <c r="F41" s="24"/>
      <c r="I41" s="13"/>
    </row>
    <row r="42" spans="1:9" s="12" customFormat="1" ht="15" x14ac:dyDescent="0.2">
      <c r="A42" s="123" t="s">
        <v>101</v>
      </c>
      <c r="B42" s="124" t="s">
        <v>102</v>
      </c>
      <c r="C42" s="22"/>
      <c r="D42" s="22"/>
      <c r="E42" s="23"/>
      <c r="F42" s="24"/>
      <c r="I42" s="13"/>
    </row>
    <row r="43" spans="1:9" s="12" customFormat="1" ht="15" x14ac:dyDescent="0.2">
      <c r="A43" s="123" t="s">
        <v>103</v>
      </c>
      <c r="B43" s="124" t="s">
        <v>104</v>
      </c>
      <c r="C43" s="22"/>
      <c r="D43" s="22"/>
      <c r="E43" s="23"/>
      <c r="F43" s="24"/>
      <c r="I43" s="13"/>
    </row>
    <row r="44" spans="1:9" s="12" customFormat="1" ht="15" x14ac:dyDescent="0.2">
      <c r="A44" s="123" t="s">
        <v>105</v>
      </c>
      <c r="B44" s="124" t="s">
        <v>102</v>
      </c>
      <c r="C44" s="22"/>
      <c r="D44" s="22"/>
      <c r="E44" s="23"/>
      <c r="F44" s="24"/>
      <c r="I44" s="13"/>
    </row>
    <row r="45" spans="1:9" s="19" customFormat="1" ht="33" customHeight="1" x14ac:dyDescent="0.2">
      <c r="A45" s="115" t="s">
        <v>106</v>
      </c>
      <c r="B45" s="113" t="s">
        <v>23</v>
      </c>
      <c r="C45" s="22" t="s">
        <v>132</v>
      </c>
      <c r="D45" s="22">
        <v>2246.7800000000002</v>
      </c>
      <c r="E45" s="23">
        <f>D45/G45</f>
        <v>1.74</v>
      </c>
      <c r="F45" s="24">
        <f>E45/12</f>
        <v>0.15</v>
      </c>
      <c r="G45" s="12">
        <v>1293.7</v>
      </c>
      <c r="H45" s="12">
        <v>1.07</v>
      </c>
      <c r="I45" s="13">
        <v>0.11</v>
      </c>
    </row>
    <row r="46" spans="1:9" s="19" customFormat="1" ht="45" x14ac:dyDescent="0.2">
      <c r="A46" s="115" t="s">
        <v>133</v>
      </c>
      <c r="B46" s="113" t="s">
        <v>23</v>
      </c>
      <c r="C46" s="22" t="s">
        <v>134</v>
      </c>
      <c r="D46" s="22">
        <v>16975.47</v>
      </c>
      <c r="E46" s="23">
        <f>D46/G46</f>
        <v>13.12</v>
      </c>
      <c r="F46" s="24">
        <f>E46/12</f>
        <v>1.0900000000000001</v>
      </c>
      <c r="G46" s="12">
        <v>1293.7</v>
      </c>
      <c r="H46" s="12">
        <v>1.07</v>
      </c>
      <c r="I46" s="13">
        <v>0.67</v>
      </c>
    </row>
    <row r="47" spans="1:9" s="19" customFormat="1" ht="30" x14ac:dyDescent="0.2">
      <c r="A47" s="115" t="s">
        <v>150</v>
      </c>
      <c r="B47" s="113" t="s">
        <v>44</v>
      </c>
      <c r="C47" s="22" t="s">
        <v>132</v>
      </c>
      <c r="D47" s="22">
        <v>32386.79</v>
      </c>
      <c r="E47" s="23">
        <f>D47/G47</f>
        <v>25.03</v>
      </c>
      <c r="F47" s="24">
        <f>E47/12</f>
        <v>2.09</v>
      </c>
      <c r="G47" s="12">
        <v>1293.7</v>
      </c>
      <c r="H47" s="12"/>
      <c r="I47" s="13"/>
    </row>
    <row r="48" spans="1:9" s="19" customFormat="1" ht="30" x14ac:dyDescent="0.2">
      <c r="A48" s="115" t="s">
        <v>24</v>
      </c>
      <c r="B48" s="113"/>
      <c r="C48" s="22"/>
      <c r="D48" s="22">
        <f>E48*G48</f>
        <v>3104.88</v>
      </c>
      <c r="E48" s="23">
        <f>F48*12</f>
        <v>2.4</v>
      </c>
      <c r="F48" s="24">
        <v>0.2</v>
      </c>
      <c r="G48" s="12">
        <v>1293.7</v>
      </c>
      <c r="H48" s="12">
        <v>1.07</v>
      </c>
      <c r="I48" s="13">
        <v>0.14000000000000001</v>
      </c>
    </row>
    <row r="49" spans="1:9" s="19" customFormat="1" ht="25.5" x14ac:dyDescent="0.2">
      <c r="A49" s="126" t="s">
        <v>107</v>
      </c>
      <c r="B49" s="99" t="s">
        <v>73</v>
      </c>
      <c r="C49" s="22"/>
      <c r="D49" s="22"/>
      <c r="E49" s="23"/>
      <c r="F49" s="24"/>
      <c r="G49" s="12"/>
      <c r="H49" s="12"/>
      <c r="I49" s="13"/>
    </row>
    <row r="50" spans="1:9" s="19" customFormat="1" ht="27.75" customHeight="1" x14ac:dyDescent="0.2">
      <c r="A50" s="126" t="s">
        <v>108</v>
      </c>
      <c r="B50" s="99" t="s">
        <v>73</v>
      </c>
      <c r="C50" s="22"/>
      <c r="D50" s="22"/>
      <c r="E50" s="23"/>
      <c r="F50" s="24"/>
      <c r="G50" s="12"/>
      <c r="H50" s="12"/>
      <c r="I50" s="13"/>
    </row>
    <row r="51" spans="1:9" s="19" customFormat="1" ht="15" x14ac:dyDescent="0.2">
      <c r="A51" s="126" t="s">
        <v>109</v>
      </c>
      <c r="B51" s="99" t="s">
        <v>11</v>
      </c>
      <c r="C51" s="22"/>
      <c r="D51" s="22"/>
      <c r="E51" s="23"/>
      <c r="F51" s="24"/>
      <c r="G51" s="12"/>
      <c r="H51" s="12"/>
      <c r="I51" s="13"/>
    </row>
    <row r="52" spans="1:9" s="19" customFormat="1" ht="15" x14ac:dyDescent="0.2">
      <c r="A52" s="126" t="s">
        <v>110</v>
      </c>
      <c r="B52" s="99" t="s">
        <v>73</v>
      </c>
      <c r="C52" s="22"/>
      <c r="D52" s="22"/>
      <c r="E52" s="23"/>
      <c r="F52" s="24"/>
      <c r="G52" s="12"/>
      <c r="H52" s="12"/>
      <c r="I52" s="13"/>
    </row>
    <row r="53" spans="1:9" s="19" customFormat="1" ht="25.5" x14ac:dyDescent="0.2">
      <c r="A53" s="126" t="s">
        <v>111</v>
      </c>
      <c r="B53" s="99" t="s">
        <v>73</v>
      </c>
      <c r="C53" s="22"/>
      <c r="D53" s="22"/>
      <c r="E53" s="23"/>
      <c r="F53" s="24"/>
      <c r="G53" s="12"/>
      <c r="H53" s="12"/>
      <c r="I53" s="13"/>
    </row>
    <row r="54" spans="1:9" s="19" customFormat="1" ht="15" x14ac:dyDescent="0.2">
      <c r="A54" s="126" t="s">
        <v>112</v>
      </c>
      <c r="B54" s="99" t="s">
        <v>73</v>
      </c>
      <c r="C54" s="22"/>
      <c r="D54" s="22"/>
      <c r="E54" s="23"/>
      <c r="F54" s="24"/>
      <c r="G54" s="12"/>
      <c r="H54" s="12"/>
      <c r="I54" s="13"/>
    </row>
    <row r="55" spans="1:9" s="19" customFormat="1" ht="25.5" x14ac:dyDescent="0.2">
      <c r="A55" s="126" t="s">
        <v>113</v>
      </c>
      <c r="B55" s="99" t="s">
        <v>73</v>
      </c>
      <c r="C55" s="22"/>
      <c r="D55" s="22"/>
      <c r="E55" s="23"/>
      <c r="F55" s="24"/>
      <c r="G55" s="12"/>
      <c r="H55" s="12"/>
      <c r="I55" s="13"/>
    </row>
    <row r="56" spans="1:9" s="19" customFormat="1" ht="15" x14ac:dyDescent="0.2">
      <c r="A56" s="126" t="s">
        <v>114</v>
      </c>
      <c r="B56" s="99" t="s">
        <v>73</v>
      </c>
      <c r="C56" s="22"/>
      <c r="D56" s="22"/>
      <c r="E56" s="23"/>
      <c r="F56" s="24"/>
      <c r="G56" s="12"/>
      <c r="H56" s="12"/>
      <c r="I56" s="13"/>
    </row>
    <row r="57" spans="1:9" s="19" customFormat="1" ht="18.75" customHeight="1" x14ac:dyDescent="0.2">
      <c r="A57" s="126" t="s">
        <v>115</v>
      </c>
      <c r="B57" s="99" t="s">
        <v>73</v>
      </c>
      <c r="C57" s="22"/>
      <c r="D57" s="22"/>
      <c r="E57" s="23"/>
      <c r="F57" s="24"/>
      <c r="G57" s="12"/>
      <c r="H57" s="12"/>
      <c r="I57" s="13"/>
    </row>
    <row r="58" spans="1:9" s="12" customFormat="1" ht="20.25" customHeight="1" x14ac:dyDescent="0.2">
      <c r="A58" s="31" t="s">
        <v>25</v>
      </c>
      <c r="B58" s="21" t="s">
        <v>26</v>
      </c>
      <c r="C58" s="22"/>
      <c r="D58" s="22">
        <f>E58*G58</f>
        <v>1086.71</v>
      </c>
      <c r="E58" s="23">
        <f>F58*12</f>
        <v>0.84</v>
      </c>
      <c r="F58" s="24">
        <v>7.0000000000000007E-2</v>
      </c>
      <c r="G58" s="12">
        <v>1293.7</v>
      </c>
      <c r="H58" s="12">
        <v>1.07</v>
      </c>
      <c r="I58" s="13">
        <v>0.03</v>
      </c>
    </row>
    <row r="59" spans="1:9" s="12" customFormat="1" ht="15" x14ac:dyDescent="0.2">
      <c r="A59" s="31" t="s">
        <v>27</v>
      </c>
      <c r="B59" s="34" t="s">
        <v>28</v>
      </c>
      <c r="C59" s="33"/>
      <c r="D59" s="22">
        <v>684.18</v>
      </c>
      <c r="E59" s="23">
        <f>D59/G59</f>
        <v>0.53</v>
      </c>
      <c r="F59" s="24">
        <f>E59/12</f>
        <v>0.04</v>
      </c>
      <c r="G59" s="12">
        <v>1293.7</v>
      </c>
      <c r="H59" s="12">
        <v>1.07</v>
      </c>
      <c r="I59" s="13">
        <v>0.02</v>
      </c>
    </row>
    <row r="60" spans="1:9" s="32" customFormat="1" ht="30" x14ac:dyDescent="0.2">
      <c r="A60" s="31" t="s">
        <v>29</v>
      </c>
      <c r="B60" s="21"/>
      <c r="C60" s="33">
        <v>0</v>
      </c>
      <c r="D60" s="22">
        <v>0</v>
      </c>
      <c r="E60" s="23">
        <f>D60/G60</f>
        <v>0</v>
      </c>
      <c r="F60" s="24">
        <f>E60/12</f>
        <v>0</v>
      </c>
      <c r="G60" s="12">
        <v>1293.7</v>
      </c>
      <c r="H60" s="12">
        <v>1.07</v>
      </c>
      <c r="I60" s="13">
        <v>0.03</v>
      </c>
    </row>
    <row r="61" spans="1:9" s="32" customFormat="1" ht="15" x14ac:dyDescent="0.2">
      <c r="A61" s="31" t="s">
        <v>30</v>
      </c>
      <c r="B61" s="21"/>
      <c r="C61" s="23"/>
      <c r="D61" s="23">
        <f>D62+D63+D64+D65+D66+D67+D68+D69+D70+D71+D74+D72+D73</f>
        <v>14927.75</v>
      </c>
      <c r="E61" s="23">
        <f>D61/G61</f>
        <v>11.54</v>
      </c>
      <c r="F61" s="24">
        <f>E61/12</f>
        <v>0.96</v>
      </c>
      <c r="G61" s="12">
        <v>1293.7</v>
      </c>
      <c r="H61" s="12">
        <v>1.07</v>
      </c>
      <c r="I61" s="13">
        <v>1.01</v>
      </c>
    </row>
    <row r="62" spans="1:9" s="19" customFormat="1" ht="15" x14ac:dyDescent="0.2">
      <c r="A62" s="35" t="s">
        <v>31</v>
      </c>
      <c r="B62" s="36" t="s">
        <v>32</v>
      </c>
      <c r="C62" s="37"/>
      <c r="D62" s="132">
        <v>238.84</v>
      </c>
      <c r="E62" s="38"/>
      <c r="F62" s="39"/>
      <c r="G62" s="12"/>
      <c r="H62" s="12">
        <v>1.07</v>
      </c>
      <c r="I62" s="13">
        <v>0.01</v>
      </c>
    </row>
    <row r="63" spans="1:9" s="19" customFormat="1" ht="15" x14ac:dyDescent="0.2">
      <c r="A63" s="35" t="s">
        <v>33</v>
      </c>
      <c r="B63" s="36" t="s">
        <v>34</v>
      </c>
      <c r="C63" s="37"/>
      <c r="D63" s="132">
        <v>505.42</v>
      </c>
      <c r="E63" s="38"/>
      <c r="F63" s="39"/>
      <c r="G63" s="12"/>
      <c r="H63" s="12">
        <v>1.07</v>
      </c>
      <c r="I63" s="13">
        <v>0.02</v>
      </c>
    </row>
    <row r="64" spans="1:9" s="19" customFormat="1" ht="15" x14ac:dyDescent="0.2">
      <c r="A64" s="35" t="s">
        <v>72</v>
      </c>
      <c r="B64" s="84" t="s">
        <v>32</v>
      </c>
      <c r="C64" s="37"/>
      <c r="D64" s="132">
        <v>900.62</v>
      </c>
      <c r="E64" s="38"/>
      <c r="F64" s="39"/>
      <c r="G64" s="12"/>
      <c r="H64" s="12"/>
      <c r="I64" s="13"/>
    </row>
    <row r="65" spans="1:9" s="19" customFormat="1" ht="15" x14ac:dyDescent="0.2">
      <c r="A65" s="35" t="s">
        <v>35</v>
      </c>
      <c r="B65" s="36" t="s">
        <v>32</v>
      </c>
      <c r="C65" s="37"/>
      <c r="D65" s="132">
        <v>963.17</v>
      </c>
      <c r="E65" s="38"/>
      <c r="F65" s="39"/>
      <c r="G65" s="12"/>
      <c r="H65" s="12">
        <v>1.07</v>
      </c>
      <c r="I65" s="13">
        <v>0.04</v>
      </c>
    </row>
    <row r="66" spans="1:9" s="19" customFormat="1" ht="18" customHeight="1" x14ac:dyDescent="0.2">
      <c r="A66" s="35" t="s">
        <v>36</v>
      </c>
      <c r="B66" s="36" t="s">
        <v>32</v>
      </c>
      <c r="C66" s="37"/>
      <c r="D66" s="132">
        <v>4294.09</v>
      </c>
      <c r="E66" s="38"/>
      <c r="F66" s="39"/>
      <c r="G66" s="12"/>
      <c r="H66" s="12">
        <v>1.07</v>
      </c>
      <c r="I66" s="13">
        <v>0.2</v>
      </c>
    </row>
    <row r="67" spans="1:9" s="19" customFormat="1" ht="15" x14ac:dyDescent="0.2">
      <c r="A67" s="35" t="s">
        <v>37</v>
      </c>
      <c r="B67" s="36" t="s">
        <v>32</v>
      </c>
      <c r="C67" s="37"/>
      <c r="D67" s="132">
        <v>1010.85</v>
      </c>
      <c r="E67" s="38"/>
      <c r="F67" s="39"/>
      <c r="G67" s="12"/>
      <c r="H67" s="12">
        <v>1.07</v>
      </c>
      <c r="I67" s="13">
        <v>0.04</v>
      </c>
    </row>
    <row r="68" spans="1:9" s="19" customFormat="1" ht="15" x14ac:dyDescent="0.2">
      <c r="A68" s="35" t="s">
        <v>38</v>
      </c>
      <c r="B68" s="36" t="s">
        <v>32</v>
      </c>
      <c r="C68" s="37"/>
      <c r="D68" s="132">
        <v>481.57</v>
      </c>
      <c r="E68" s="38"/>
      <c r="F68" s="39"/>
      <c r="G68" s="12"/>
      <c r="H68" s="12">
        <v>1.07</v>
      </c>
      <c r="I68" s="13">
        <v>0.02</v>
      </c>
    </row>
    <row r="69" spans="1:9" s="19" customFormat="1" ht="17.25" customHeight="1" x14ac:dyDescent="0.2">
      <c r="A69" s="35" t="s">
        <v>39</v>
      </c>
      <c r="B69" s="36" t="s">
        <v>34</v>
      </c>
      <c r="C69" s="37"/>
      <c r="D69" s="132">
        <v>1926.35</v>
      </c>
      <c r="E69" s="38"/>
      <c r="F69" s="39"/>
      <c r="G69" s="12"/>
      <c r="H69" s="12">
        <v>1.07</v>
      </c>
      <c r="I69" s="13">
        <v>0.1</v>
      </c>
    </row>
    <row r="70" spans="1:9" s="19" customFormat="1" ht="25.5" x14ac:dyDescent="0.2">
      <c r="A70" s="35" t="s">
        <v>40</v>
      </c>
      <c r="B70" s="36" t="s">
        <v>32</v>
      </c>
      <c r="C70" s="37"/>
      <c r="D70" s="132">
        <v>1215.57</v>
      </c>
      <c r="E70" s="38"/>
      <c r="F70" s="39"/>
      <c r="G70" s="12"/>
      <c r="H70" s="12">
        <v>1.07</v>
      </c>
      <c r="I70" s="13">
        <v>0.05</v>
      </c>
    </row>
    <row r="71" spans="1:9" s="19" customFormat="1" ht="20.25" customHeight="1" x14ac:dyDescent="0.2">
      <c r="A71" s="35" t="s">
        <v>41</v>
      </c>
      <c r="B71" s="36" t="s">
        <v>32</v>
      </c>
      <c r="C71" s="37"/>
      <c r="D71" s="132">
        <v>3391.27</v>
      </c>
      <c r="E71" s="38"/>
      <c r="F71" s="39"/>
      <c r="G71" s="12"/>
      <c r="H71" s="12">
        <v>1.07</v>
      </c>
      <c r="I71" s="13">
        <v>0.01</v>
      </c>
    </row>
    <row r="72" spans="1:9" s="19" customFormat="1" ht="25.5" x14ac:dyDescent="0.2">
      <c r="A72" s="116" t="s">
        <v>116</v>
      </c>
      <c r="B72" s="117" t="s">
        <v>46</v>
      </c>
      <c r="C72" s="135"/>
      <c r="D72" s="132">
        <v>0</v>
      </c>
      <c r="E72" s="38"/>
      <c r="F72" s="39"/>
      <c r="G72" s="12"/>
      <c r="H72" s="12"/>
      <c r="I72" s="13"/>
    </row>
    <row r="73" spans="1:9" s="19" customFormat="1" ht="15" x14ac:dyDescent="0.2">
      <c r="A73" s="116" t="s">
        <v>117</v>
      </c>
      <c r="B73" s="99" t="s">
        <v>32</v>
      </c>
      <c r="C73" s="37"/>
      <c r="D73" s="132">
        <v>0</v>
      </c>
      <c r="E73" s="38"/>
      <c r="F73" s="39"/>
      <c r="G73" s="12"/>
      <c r="H73" s="12"/>
      <c r="I73" s="13"/>
    </row>
    <row r="74" spans="1:9" s="19" customFormat="1" ht="15" x14ac:dyDescent="0.2">
      <c r="A74" s="116" t="s">
        <v>118</v>
      </c>
      <c r="B74" s="40" t="s">
        <v>44</v>
      </c>
      <c r="C74" s="37"/>
      <c r="D74" s="132">
        <v>0</v>
      </c>
      <c r="E74" s="38"/>
      <c r="F74" s="39"/>
      <c r="G74" s="12"/>
      <c r="H74" s="12">
        <v>1.07</v>
      </c>
      <c r="I74" s="13">
        <v>0.09</v>
      </c>
    </row>
    <row r="75" spans="1:9" s="32" customFormat="1" ht="30" x14ac:dyDescent="0.2">
      <c r="A75" s="31" t="s">
        <v>42</v>
      </c>
      <c r="B75" s="21"/>
      <c r="C75" s="23"/>
      <c r="D75" s="23">
        <f>D76+D77+D78+D79</f>
        <v>1926.35</v>
      </c>
      <c r="E75" s="23">
        <f>D75/G75</f>
        <v>1.49</v>
      </c>
      <c r="F75" s="24">
        <f>E75/12</f>
        <v>0.12</v>
      </c>
      <c r="G75" s="12">
        <v>1293.7</v>
      </c>
      <c r="H75" s="12">
        <v>1.07</v>
      </c>
      <c r="I75" s="13">
        <v>0.4</v>
      </c>
    </row>
    <row r="76" spans="1:9" s="32" customFormat="1" ht="25.5" x14ac:dyDescent="0.2">
      <c r="A76" s="127" t="s">
        <v>135</v>
      </c>
      <c r="B76" s="46" t="s">
        <v>45</v>
      </c>
      <c r="C76" s="26"/>
      <c r="D76" s="26">
        <v>1926.35</v>
      </c>
      <c r="E76" s="27"/>
      <c r="F76" s="28"/>
      <c r="G76" s="12"/>
      <c r="H76" s="12"/>
      <c r="I76" s="13"/>
    </row>
    <row r="77" spans="1:9" s="19" customFormat="1" ht="25.5" x14ac:dyDescent="0.2">
      <c r="A77" s="116" t="s">
        <v>116</v>
      </c>
      <c r="B77" s="117" t="s">
        <v>46</v>
      </c>
      <c r="C77" s="37"/>
      <c r="D77" s="37">
        <f t="shared" ref="D77:D79" si="0">E77*G77</f>
        <v>0</v>
      </c>
      <c r="E77" s="38"/>
      <c r="F77" s="39"/>
      <c r="G77" s="12"/>
      <c r="H77" s="12">
        <v>1.07</v>
      </c>
      <c r="I77" s="13">
        <v>0</v>
      </c>
    </row>
    <row r="78" spans="1:9" s="19" customFormat="1" ht="15" x14ac:dyDescent="0.2">
      <c r="A78" s="126" t="s">
        <v>119</v>
      </c>
      <c r="B78" s="117" t="s">
        <v>46</v>
      </c>
      <c r="C78" s="37"/>
      <c r="D78" s="37">
        <f t="shared" si="0"/>
        <v>0</v>
      </c>
      <c r="E78" s="38"/>
      <c r="F78" s="39"/>
      <c r="G78" s="12"/>
      <c r="H78" s="12">
        <v>1.07</v>
      </c>
      <c r="I78" s="13">
        <v>0</v>
      </c>
    </row>
    <row r="79" spans="1:9" s="19" customFormat="1" ht="15" x14ac:dyDescent="0.2">
      <c r="A79" s="116" t="s">
        <v>120</v>
      </c>
      <c r="B79" s="117" t="s">
        <v>32</v>
      </c>
      <c r="C79" s="37"/>
      <c r="D79" s="37">
        <f t="shared" si="0"/>
        <v>0</v>
      </c>
      <c r="E79" s="38"/>
      <c r="F79" s="39"/>
      <c r="G79" s="12"/>
      <c r="H79" s="12">
        <v>1.07</v>
      </c>
      <c r="I79" s="13">
        <v>0</v>
      </c>
    </row>
    <row r="80" spans="1:9" s="19" customFormat="1" ht="30" x14ac:dyDescent="0.2">
      <c r="A80" s="31" t="s">
        <v>47</v>
      </c>
      <c r="B80" s="36"/>
      <c r="C80" s="23"/>
      <c r="D80" s="23">
        <f>D82+D83+D84+D81</f>
        <v>0</v>
      </c>
      <c r="E80" s="23">
        <f>D80/G80</f>
        <v>0</v>
      </c>
      <c r="F80" s="24">
        <f>E80/12</f>
        <v>0</v>
      </c>
      <c r="G80" s="12">
        <v>1293.7</v>
      </c>
      <c r="H80" s="12">
        <v>1.07</v>
      </c>
      <c r="I80" s="13">
        <v>0.19</v>
      </c>
    </row>
    <row r="81" spans="1:9" s="19" customFormat="1" ht="15" x14ac:dyDescent="0.2">
      <c r="A81" s="116" t="s">
        <v>152</v>
      </c>
      <c r="B81" s="118" t="s">
        <v>32</v>
      </c>
      <c r="C81" s="135"/>
      <c r="D81" s="26">
        <v>0</v>
      </c>
      <c r="E81" s="27"/>
      <c r="F81" s="28"/>
      <c r="G81" s="12"/>
      <c r="H81" s="12"/>
      <c r="I81" s="13"/>
    </row>
    <row r="82" spans="1:9" s="19" customFormat="1" ht="15" x14ac:dyDescent="0.2">
      <c r="A82" s="104" t="s">
        <v>153</v>
      </c>
      <c r="B82" s="105" t="s">
        <v>44</v>
      </c>
      <c r="C82" s="100"/>
      <c r="D82" s="100">
        <v>0</v>
      </c>
      <c r="E82" s="38"/>
      <c r="F82" s="39"/>
      <c r="G82" s="12"/>
      <c r="H82" s="12">
        <v>1.07</v>
      </c>
      <c r="I82" s="13">
        <v>0.1</v>
      </c>
    </row>
    <row r="83" spans="1:9" s="19" customFormat="1" ht="15" x14ac:dyDescent="0.2">
      <c r="A83" s="116" t="s">
        <v>122</v>
      </c>
      <c r="B83" s="117" t="s">
        <v>46</v>
      </c>
      <c r="C83" s="37"/>
      <c r="D83" s="37">
        <v>0</v>
      </c>
      <c r="E83" s="38"/>
      <c r="F83" s="39"/>
      <c r="G83" s="12"/>
      <c r="H83" s="12">
        <v>1.07</v>
      </c>
      <c r="I83" s="13">
        <v>0.1</v>
      </c>
    </row>
    <row r="84" spans="1:9" s="19" customFormat="1" ht="25.5" x14ac:dyDescent="0.2">
      <c r="A84" s="116" t="s">
        <v>123</v>
      </c>
      <c r="B84" s="117" t="s">
        <v>44</v>
      </c>
      <c r="C84" s="37"/>
      <c r="D84" s="37">
        <f>E84*G84</f>
        <v>0</v>
      </c>
      <c r="E84" s="38"/>
      <c r="F84" s="39"/>
      <c r="G84" s="12"/>
      <c r="H84" s="12">
        <v>1.07</v>
      </c>
      <c r="I84" s="13">
        <v>0</v>
      </c>
    </row>
    <row r="85" spans="1:9" s="19" customFormat="1" ht="26.25" customHeight="1" x14ac:dyDescent="0.2">
      <c r="A85" s="115" t="s">
        <v>124</v>
      </c>
      <c r="B85" s="118"/>
      <c r="C85" s="23"/>
      <c r="D85" s="23">
        <f>D86+D87+D90+D91+D88+D89</f>
        <v>15957.75</v>
      </c>
      <c r="E85" s="23">
        <f>D85/G85</f>
        <v>12.33</v>
      </c>
      <c r="F85" s="24">
        <f>E85/12</f>
        <v>1.03</v>
      </c>
      <c r="G85" s="12">
        <v>1293.7</v>
      </c>
      <c r="H85" s="12">
        <v>1.07</v>
      </c>
      <c r="I85" s="13">
        <v>0.47</v>
      </c>
    </row>
    <row r="86" spans="1:9" s="19" customFormat="1" ht="15" x14ac:dyDescent="0.2">
      <c r="A86" s="116" t="s">
        <v>48</v>
      </c>
      <c r="B86" s="118" t="s">
        <v>23</v>
      </c>
      <c r="C86" s="37"/>
      <c r="D86" s="37">
        <v>0</v>
      </c>
      <c r="E86" s="38"/>
      <c r="F86" s="39"/>
      <c r="G86" s="12"/>
      <c r="H86" s="12">
        <v>1.07</v>
      </c>
      <c r="I86" s="13">
        <v>0.06</v>
      </c>
    </row>
    <row r="87" spans="1:9" s="19" customFormat="1" ht="39.75" customHeight="1" x14ac:dyDescent="0.2">
      <c r="A87" s="116" t="s">
        <v>125</v>
      </c>
      <c r="B87" s="118" t="s">
        <v>32</v>
      </c>
      <c r="C87" s="37"/>
      <c r="D87" s="132">
        <v>4250.9399999999996</v>
      </c>
      <c r="E87" s="38"/>
      <c r="F87" s="39"/>
      <c r="G87" s="12"/>
      <c r="H87" s="12">
        <v>1.07</v>
      </c>
      <c r="I87" s="13">
        <v>0.2</v>
      </c>
    </row>
    <row r="88" spans="1:9" s="19" customFormat="1" ht="43.5" customHeight="1" x14ac:dyDescent="0.2">
      <c r="A88" s="116" t="s">
        <v>126</v>
      </c>
      <c r="B88" s="118" t="s">
        <v>32</v>
      </c>
      <c r="C88" s="37"/>
      <c r="D88" s="132">
        <v>1006.81</v>
      </c>
      <c r="E88" s="38"/>
      <c r="F88" s="39"/>
      <c r="G88" s="12"/>
      <c r="H88" s="12"/>
      <c r="I88" s="13"/>
    </row>
    <row r="89" spans="1:9" s="19" customFormat="1" ht="25.5" x14ac:dyDescent="0.2">
      <c r="A89" s="116" t="s">
        <v>49</v>
      </c>
      <c r="B89" s="118" t="s">
        <v>17</v>
      </c>
      <c r="C89" s="37"/>
      <c r="D89" s="37">
        <v>0</v>
      </c>
      <c r="E89" s="38"/>
      <c r="F89" s="39"/>
      <c r="G89" s="12"/>
      <c r="H89" s="12"/>
      <c r="I89" s="13"/>
    </row>
    <row r="90" spans="1:9" s="19" customFormat="1" ht="21" customHeight="1" x14ac:dyDescent="0.2">
      <c r="A90" s="116" t="s">
        <v>127</v>
      </c>
      <c r="B90" s="117" t="s">
        <v>128</v>
      </c>
      <c r="C90" s="37"/>
      <c r="D90" s="37">
        <v>0</v>
      </c>
      <c r="E90" s="38"/>
      <c r="F90" s="39"/>
      <c r="G90" s="12"/>
      <c r="H90" s="12">
        <v>1.07</v>
      </c>
      <c r="I90" s="13">
        <v>0.04</v>
      </c>
    </row>
    <row r="91" spans="1:9" s="19" customFormat="1" ht="57" customHeight="1" x14ac:dyDescent="0.2">
      <c r="A91" s="116" t="s">
        <v>129</v>
      </c>
      <c r="B91" s="117" t="s">
        <v>73</v>
      </c>
      <c r="C91" s="37"/>
      <c r="D91" s="37">
        <v>10700</v>
      </c>
      <c r="E91" s="38"/>
      <c r="F91" s="39"/>
      <c r="G91" s="12"/>
      <c r="H91" s="12">
        <v>1.07</v>
      </c>
      <c r="I91" s="13">
        <v>0.16</v>
      </c>
    </row>
    <row r="92" spans="1:9" s="19" customFormat="1" ht="17.25" customHeight="1" x14ac:dyDescent="0.2">
      <c r="A92" s="31" t="s">
        <v>50</v>
      </c>
      <c r="B92" s="36"/>
      <c r="C92" s="23"/>
      <c r="D92" s="23">
        <f>D93</f>
        <v>0</v>
      </c>
      <c r="E92" s="23">
        <f>D92/G92</f>
        <v>0</v>
      </c>
      <c r="F92" s="24">
        <f>E92/12</f>
        <v>0</v>
      </c>
      <c r="G92" s="12">
        <v>1293.7</v>
      </c>
      <c r="H92" s="12">
        <v>1.07</v>
      </c>
      <c r="I92" s="13">
        <v>0.17</v>
      </c>
    </row>
    <row r="93" spans="1:9" s="19" customFormat="1" ht="15" x14ac:dyDescent="0.2">
      <c r="A93" s="35" t="s">
        <v>51</v>
      </c>
      <c r="B93" s="36" t="s">
        <v>32</v>
      </c>
      <c r="C93" s="37"/>
      <c r="D93" s="37">
        <v>0</v>
      </c>
      <c r="E93" s="38"/>
      <c r="F93" s="39"/>
      <c r="G93" s="12"/>
      <c r="H93" s="12">
        <v>1.07</v>
      </c>
      <c r="I93" s="13">
        <v>0.05</v>
      </c>
    </row>
    <row r="94" spans="1:9" s="12" customFormat="1" ht="15" x14ac:dyDescent="0.2">
      <c r="A94" s="115" t="s">
        <v>52</v>
      </c>
      <c r="B94" s="113"/>
      <c r="C94" s="23"/>
      <c r="D94" s="23">
        <f>D95+D96</f>
        <v>10938.49</v>
      </c>
      <c r="E94" s="23">
        <f>D94/G94</f>
        <v>8.4600000000000009</v>
      </c>
      <c r="F94" s="24">
        <f>E94/12</f>
        <v>0.71</v>
      </c>
      <c r="G94" s="12">
        <v>1293.7</v>
      </c>
      <c r="H94" s="12">
        <v>1.07</v>
      </c>
      <c r="I94" s="13">
        <v>0.36</v>
      </c>
    </row>
    <row r="95" spans="1:9" s="19" customFormat="1" ht="40.5" customHeight="1" x14ac:dyDescent="0.2">
      <c r="A95" s="126" t="s">
        <v>130</v>
      </c>
      <c r="B95" s="117" t="s">
        <v>34</v>
      </c>
      <c r="C95" s="37"/>
      <c r="D95" s="37">
        <v>6368.21</v>
      </c>
      <c r="E95" s="38"/>
      <c r="F95" s="39"/>
      <c r="G95" s="12"/>
      <c r="H95" s="12">
        <v>1.07</v>
      </c>
      <c r="I95" s="13">
        <v>0.09</v>
      </c>
    </row>
    <row r="96" spans="1:9" s="19" customFormat="1" ht="27.75" customHeight="1" x14ac:dyDescent="0.2">
      <c r="A96" s="126" t="s">
        <v>154</v>
      </c>
      <c r="B96" s="117" t="s">
        <v>73</v>
      </c>
      <c r="C96" s="37"/>
      <c r="D96" s="37">
        <v>4570.28</v>
      </c>
      <c r="E96" s="38"/>
      <c r="F96" s="39"/>
      <c r="G96" s="12"/>
      <c r="H96" s="12">
        <v>1.07</v>
      </c>
      <c r="I96" s="13">
        <v>0.28000000000000003</v>
      </c>
    </row>
    <row r="97" spans="1:9" s="12" customFormat="1" ht="15" x14ac:dyDescent="0.2">
      <c r="A97" s="31" t="s">
        <v>53</v>
      </c>
      <c r="B97" s="21"/>
      <c r="C97" s="23"/>
      <c r="D97" s="23">
        <f>D98+D99</f>
        <v>0</v>
      </c>
      <c r="E97" s="23">
        <f>D97/G97</f>
        <v>0</v>
      </c>
      <c r="F97" s="24">
        <f>E97/12</f>
        <v>0</v>
      </c>
      <c r="G97" s="12">
        <v>1293.7</v>
      </c>
      <c r="H97" s="12">
        <v>1.07</v>
      </c>
      <c r="I97" s="13">
        <v>1.03</v>
      </c>
    </row>
    <row r="98" spans="1:9" s="19" customFormat="1" ht="15" x14ac:dyDescent="0.2">
      <c r="A98" s="35" t="s">
        <v>54</v>
      </c>
      <c r="B98" s="41" t="s">
        <v>43</v>
      </c>
      <c r="C98" s="133"/>
      <c r="D98" s="133">
        <v>0</v>
      </c>
      <c r="E98" s="42"/>
      <c r="F98" s="43"/>
      <c r="G98" s="12"/>
      <c r="H98" s="12">
        <v>1.07</v>
      </c>
      <c r="I98" s="13">
        <v>0.9</v>
      </c>
    </row>
    <row r="99" spans="1:9" s="19" customFormat="1" ht="29.25" customHeight="1" x14ac:dyDescent="0.2">
      <c r="A99" s="85" t="s">
        <v>55</v>
      </c>
      <c r="B99" s="86" t="s">
        <v>43</v>
      </c>
      <c r="C99" s="136"/>
      <c r="D99" s="134">
        <v>0</v>
      </c>
      <c r="E99" s="87"/>
      <c r="F99" s="88"/>
      <c r="G99" s="12"/>
      <c r="H99" s="12">
        <v>1.07</v>
      </c>
      <c r="I99" s="13">
        <v>0.13</v>
      </c>
    </row>
    <row r="100" spans="1:9" s="19" customFormat="1" ht="29.25" customHeight="1" x14ac:dyDescent="0.2">
      <c r="A100" s="97" t="s">
        <v>75</v>
      </c>
      <c r="B100" s="21" t="s">
        <v>76</v>
      </c>
      <c r="C100" s="33"/>
      <c r="D100" s="33">
        <v>0</v>
      </c>
      <c r="E100" s="33">
        <f>D100/G100</f>
        <v>0</v>
      </c>
      <c r="F100" s="33">
        <f>E100/12</f>
        <v>0</v>
      </c>
      <c r="G100" s="12">
        <v>1293.7</v>
      </c>
      <c r="H100" s="12"/>
      <c r="I100" s="13"/>
    </row>
    <row r="101" spans="1:9" s="12" customFormat="1" ht="147.75" thickBot="1" x14ac:dyDescent="0.25">
      <c r="A101" s="128" t="s">
        <v>159</v>
      </c>
      <c r="B101" s="113" t="s">
        <v>17</v>
      </c>
      <c r="C101" s="106"/>
      <c r="D101" s="106">
        <f>E101*G101</f>
        <v>17076.84</v>
      </c>
      <c r="E101" s="106">
        <f>12*F101</f>
        <v>13.2</v>
      </c>
      <c r="F101" s="107">
        <v>1.1000000000000001</v>
      </c>
      <c r="G101" s="12">
        <v>1293.7</v>
      </c>
      <c r="H101" s="12">
        <v>1.07</v>
      </c>
      <c r="I101" s="13">
        <v>0.3</v>
      </c>
    </row>
    <row r="102" spans="1:9" s="12" customFormat="1" ht="19.5" hidden="1" thickBot="1" x14ac:dyDescent="0.25">
      <c r="A102" s="44" t="s">
        <v>56</v>
      </c>
      <c r="B102" s="10"/>
      <c r="C102" s="108"/>
      <c r="D102" s="108">
        <f>E102*G102</f>
        <v>0</v>
      </c>
      <c r="E102" s="108">
        <f>F102*12</f>
        <v>0</v>
      </c>
      <c r="F102" s="109">
        <f>F103+F104+F105+F106+F107+F108</f>
        <v>0</v>
      </c>
      <c r="G102" s="12">
        <v>1293.7</v>
      </c>
      <c r="I102" s="13"/>
    </row>
    <row r="103" spans="1:9" s="12" customFormat="1" ht="15.75" hidden="1" thickBot="1" x14ac:dyDescent="0.25">
      <c r="A103" s="91" t="s">
        <v>57</v>
      </c>
      <c r="B103" s="25"/>
      <c r="C103" s="131"/>
      <c r="D103" s="110"/>
      <c r="E103" s="110"/>
      <c r="F103" s="28"/>
      <c r="G103" s="12">
        <v>1293.7</v>
      </c>
      <c r="I103" s="13"/>
    </row>
    <row r="104" spans="1:9" s="12" customFormat="1" ht="15.75" hidden="1" thickBot="1" x14ac:dyDescent="0.25">
      <c r="A104" s="92" t="s">
        <v>58</v>
      </c>
      <c r="B104" s="45"/>
      <c r="C104" s="100"/>
      <c r="D104" s="111"/>
      <c r="E104" s="111"/>
      <c r="F104" s="67"/>
      <c r="G104" s="12">
        <v>1293.7</v>
      </c>
      <c r="I104" s="13"/>
    </row>
    <row r="105" spans="1:9" s="12" customFormat="1" ht="15.75" hidden="1" thickBot="1" x14ac:dyDescent="0.25">
      <c r="A105" s="66" t="s">
        <v>59</v>
      </c>
      <c r="B105" s="46"/>
      <c r="C105" s="100"/>
      <c r="D105" s="111"/>
      <c r="E105" s="111"/>
      <c r="F105" s="67"/>
      <c r="G105" s="12">
        <v>1293.7</v>
      </c>
      <c r="I105" s="13"/>
    </row>
    <row r="106" spans="1:9" s="12" customFormat="1" ht="15.75" hidden="1" thickBot="1" x14ac:dyDescent="0.25">
      <c r="A106" s="66" t="s">
        <v>60</v>
      </c>
      <c r="B106" s="46"/>
      <c r="C106" s="100"/>
      <c r="D106" s="111"/>
      <c r="E106" s="111"/>
      <c r="F106" s="67"/>
      <c r="G106" s="12">
        <v>1293.7</v>
      </c>
      <c r="I106" s="13"/>
    </row>
    <row r="107" spans="1:9" s="12" customFormat="1" ht="15.75" hidden="1" thickBot="1" x14ac:dyDescent="0.25">
      <c r="A107" s="66" t="s">
        <v>61</v>
      </c>
      <c r="B107" s="46"/>
      <c r="C107" s="100"/>
      <c r="D107" s="111"/>
      <c r="E107" s="111"/>
      <c r="F107" s="67"/>
      <c r="G107" s="12">
        <v>1293.7</v>
      </c>
      <c r="I107" s="13"/>
    </row>
    <row r="108" spans="1:9" s="12" customFormat="1" ht="15.75" hidden="1" thickBot="1" x14ac:dyDescent="0.25">
      <c r="A108" s="93" t="s">
        <v>62</v>
      </c>
      <c r="B108" s="48"/>
      <c r="C108" s="100"/>
      <c r="D108" s="111">
        <f>E108*G108</f>
        <v>0</v>
      </c>
      <c r="E108" s="111">
        <f>F108*12</f>
        <v>0</v>
      </c>
      <c r="F108" s="101">
        <v>0</v>
      </c>
      <c r="G108" s="12">
        <v>1293.7</v>
      </c>
      <c r="I108" s="13"/>
    </row>
    <row r="109" spans="1:9" s="19" customFormat="1" ht="31.5" customHeight="1" thickBot="1" x14ac:dyDescent="0.25">
      <c r="A109" s="49" t="s">
        <v>63</v>
      </c>
      <c r="B109" s="50" t="s">
        <v>14</v>
      </c>
      <c r="C109" s="108"/>
      <c r="D109" s="108">
        <f>E109*G109</f>
        <v>29496.36</v>
      </c>
      <c r="E109" s="108">
        <f>12*F109</f>
        <v>22.8</v>
      </c>
      <c r="F109" s="109">
        <v>1.9</v>
      </c>
      <c r="G109" s="12">
        <v>1293.7</v>
      </c>
      <c r="H109" s="12"/>
      <c r="I109" s="13"/>
    </row>
    <row r="110" spans="1:9" s="12" customFormat="1" ht="20.25" thickBot="1" x14ac:dyDescent="0.45">
      <c r="A110" s="89" t="s">
        <v>64</v>
      </c>
      <c r="B110" s="90"/>
      <c r="C110" s="137"/>
      <c r="D110" s="138">
        <f>D13+D26+D37+D38+D39+D45+D46+D47+D48+D58+D59+D60+D61+D75+D80+D85+D92+D94+D97+D100+D101+D109</f>
        <v>281946.34000000003</v>
      </c>
      <c r="E110" s="138">
        <f>E13+E26+E37+E38+E39+E45+E46+E47+E48+E58+E59+E60+E61+E75+E80+E85+E92+E94+E97+E100+E101+E109</f>
        <v>217.94</v>
      </c>
      <c r="F110" s="138">
        <f>F13+F26+F37+F38+F39+F45+F46+F47+F48+F58+F59+F60+F61+F75+F80+F85+F92+F94+F97+F100+F101+F109</f>
        <v>18.170000000000002</v>
      </c>
      <c r="G110" s="12">
        <v>1293.7</v>
      </c>
      <c r="I110" s="13"/>
    </row>
    <row r="111" spans="1:9" s="58" customFormat="1" ht="20.25" hidden="1" thickBot="1" x14ac:dyDescent="0.25">
      <c r="A111" s="54" t="s">
        <v>65</v>
      </c>
      <c r="B111" s="55" t="s">
        <v>14</v>
      </c>
      <c r="C111" s="56"/>
      <c r="D111" s="56"/>
      <c r="E111" s="55" t="s">
        <v>66</v>
      </c>
      <c r="F111" s="57"/>
      <c r="G111" s="12">
        <v>1293.7</v>
      </c>
      <c r="I111" s="59"/>
    </row>
    <row r="112" spans="1:9" s="61" customFormat="1" ht="15" x14ac:dyDescent="0.2">
      <c r="A112" s="60"/>
      <c r="F112" s="62"/>
      <c r="G112" s="12"/>
      <c r="I112" s="63"/>
    </row>
    <row r="113" spans="1:9" s="61" customFormat="1" ht="15.75" thickBot="1" x14ac:dyDescent="0.25">
      <c r="A113" s="60"/>
      <c r="F113" s="62"/>
      <c r="G113" s="12"/>
      <c r="I113" s="63"/>
    </row>
    <row r="114" spans="1:9" s="64" customFormat="1" ht="39.75" thickBot="1" x14ac:dyDescent="0.25">
      <c r="A114" s="51" t="s">
        <v>67</v>
      </c>
      <c r="B114" s="52"/>
      <c r="C114" s="140"/>
      <c r="D114" s="140">
        <f>D115+D116</f>
        <v>118662.32</v>
      </c>
      <c r="E114" s="140">
        <f t="shared" ref="E114:F114" si="1">E115+E116</f>
        <v>91.72</v>
      </c>
      <c r="F114" s="140">
        <f t="shared" si="1"/>
        <v>7.65</v>
      </c>
      <c r="G114" s="12">
        <v>1293.7</v>
      </c>
      <c r="I114" s="65"/>
    </row>
    <row r="115" spans="1:9" s="102" customFormat="1" ht="15" x14ac:dyDescent="0.2">
      <c r="A115" s="98" t="s">
        <v>155</v>
      </c>
      <c r="B115" s="99"/>
      <c r="C115" s="96"/>
      <c r="D115" s="96">
        <v>111390.97</v>
      </c>
      <c r="E115" s="122">
        <f t="shared" ref="E115:E116" si="2">D115/G115</f>
        <v>86.1</v>
      </c>
      <c r="F115" s="122">
        <f t="shared" ref="F115:F116" si="3">E115/12</f>
        <v>7.18</v>
      </c>
      <c r="G115" s="12">
        <v>1293.7</v>
      </c>
      <c r="I115" s="103"/>
    </row>
    <row r="116" spans="1:9" s="102" customFormat="1" ht="15" x14ac:dyDescent="0.2">
      <c r="A116" s="98" t="s">
        <v>144</v>
      </c>
      <c r="B116" s="99"/>
      <c r="C116" s="96"/>
      <c r="D116" s="96">
        <v>7271.35</v>
      </c>
      <c r="E116" s="122">
        <f t="shared" si="2"/>
        <v>5.62</v>
      </c>
      <c r="F116" s="122">
        <f t="shared" si="3"/>
        <v>0.47</v>
      </c>
      <c r="G116" s="12">
        <v>1293.7</v>
      </c>
      <c r="I116" s="103"/>
    </row>
    <row r="117" spans="1:9" s="102" customFormat="1" ht="15" x14ac:dyDescent="0.2">
      <c r="A117" s="141"/>
      <c r="B117" s="142"/>
      <c r="C117" s="143"/>
      <c r="D117" s="143"/>
      <c r="E117" s="144"/>
      <c r="F117" s="144"/>
      <c r="G117" s="12"/>
      <c r="I117" s="103"/>
    </row>
    <row r="118" spans="1:9" s="61" customFormat="1" ht="13.5" thickBot="1" x14ac:dyDescent="0.25">
      <c r="A118" s="60"/>
      <c r="F118" s="62"/>
      <c r="I118" s="63"/>
    </row>
    <row r="119" spans="1:9" s="71" customFormat="1" ht="20.25" thickBot="1" x14ac:dyDescent="0.25">
      <c r="A119" s="68" t="s">
        <v>160</v>
      </c>
      <c r="B119" s="69"/>
      <c r="C119" s="69"/>
      <c r="D119" s="70">
        <f>D110+D114</f>
        <v>400608.66</v>
      </c>
      <c r="E119" s="70">
        <f>E110+E114</f>
        <v>309.66000000000003</v>
      </c>
      <c r="F119" s="70">
        <f>F110+F114</f>
        <v>25.82</v>
      </c>
      <c r="I119" s="72"/>
    </row>
    <row r="120" spans="1:9" s="61" customFormat="1" x14ac:dyDescent="0.2">
      <c r="A120" s="60"/>
      <c r="F120" s="62"/>
      <c r="I120" s="63"/>
    </row>
    <row r="121" spans="1:9" s="61" customFormat="1" ht="26.25" customHeight="1" x14ac:dyDescent="0.2">
      <c r="A121" s="115" t="s">
        <v>98</v>
      </c>
      <c r="B121" s="113" t="s">
        <v>14</v>
      </c>
      <c r="C121" s="33"/>
      <c r="D121" s="33">
        <v>161295.07999999999</v>
      </c>
      <c r="E121" s="33">
        <f>D121/G121</f>
        <v>124.68</v>
      </c>
      <c r="F121" s="33">
        <f>E121/12</f>
        <v>10.39</v>
      </c>
      <c r="G121" s="61">
        <v>1293.7</v>
      </c>
      <c r="I121" s="63"/>
    </row>
    <row r="122" spans="1:9" s="61" customFormat="1" ht="13.5" thickBot="1" x14ac:dyDescent="0.25">
      <c r="A122" s="60"/>
      <c r="F122" s="62"/>
      <c r="I122" s="63"/>
    </row>
    <row r="123" spans="1:9" s="77" customFormat="1" ht="20.25" thickBot="1" x14ac:dyDescent="0.45">
      <c r="A123" s="68" t="s">
        <v>161</v>
      </c>
      <c r="B123" s="145"/>
      <c r="C123" s="146"/>
      <c r="D123" s="146">
        <f>D119+D121</f>
        <v>561903.74</v>
      </c>
      <c r="E123" s="146">
        <f t="shared" ref="E123:F123" si="4">E119+E121</f>
        <v>434.34</v>
      </c>
      <c r="F123" s="146">
        <f t="shared" si="4"/>
        <v>36.21</v>
      </c>
      <c r="I123" s="78"/>
    </row>
    <row r="124" spans="1:9" s="77" customFormat="1" ht="19.5" x14ac:dyDescent="0.4">
      <c r="A124" s="147"/>
      <c r="B124" s="74"/>
      <c r="C124" s="75"/>
      <c r="D124" s="75"/>
      <c r="E124" s="75"/>
      <c r="F124" s="75"/>
      <c r="I124" s="78"/>
    </row>
    <row r="125" spans="1:9" s="77" customFormat="1" ht="19.5" x14ac:dyDescent="0.4">
      <c r="A125" s="147"/>
      <c r="B125" s="74"/>
      <c r="C125" s="75"/>
      <c r="D125" s="75"/>
      <c r="E125" s="75"/>
      <c r="F125" s="75"/>
      <c r="I125" s="78"/>
    </row>
    <row r="126" spans="1:9" s="58" customFormat="1" ht="19.5" x14ac:dyDescent="0.2">
      <c r="A126" s="79"/>
      <c r="B126" s="80"/>
      <c r="C126" s="81"/>
      <c r="D126" s="81"/>
      <c r="E126" s="81"/>
      <c r="F126" s="82"/>
      <c r="I126" s="59"/>
    </row>
    <row r="127" spans="1:9" s="61" customFormat="1" ht="14.25" x14ac:dyDescent="0.2">
      <c r="A127" s="148" t="s">
        <v>69</v>
      </c>
      <c r="B127" s="148"/>
      <c r="C127" s="148"/>
      <c r="D127" s="148"/>
      <c r="I127" s="63"/>
    </row>
    <row r="128" spans="1:9" s="61" customFormat="1" x14ac:dyDescent="0.2">
      <c r="F128" s="62"/>
      <c r="I128" s="63"/>
    </row>
    <row r="129" spans="1:9" s="61" customFormat="1" x14ac:dyDescent="0.2">
      <c r="A129" s="60" t="s">
        <v>70</v>
      </c>
      <c r="F129" s="62"/>
      <c r="I129" s="63"/>
    </row>
    <row r="130" spans="1:9" s="61" customFormat="1" x14ac:dyDescent="0.2">
      <c r="F130" s="62"/>
      <c r="I130" s="63"/>
    </row>
    <row r="131" spans="1:9" s="61" customFormat="1" x14ac:dyDescent="0.2">
      <c r="F131" s="62"/>
      <c r="I131" s="63"/>
    </row>
    <row r="132" spans="1:9" s="61" customFormat="1" x14ac:dyDescent="0.2">
      <c r="F132" s="62"/>
      <c r="I132" s="63"/>
    </row>
    <row r="133" spans="1:9" s="61" customFormat="1" x14ac:dyDescent="0.2">
      <c r="F133" s="62"/>
      <c r="I133" s="63"/>
    </row>
    <row r="134" spans="1:9" s="61" customFormat="1" x14ac:dyDescent="0.2">
      <c r="F134" s="62"/>
      <c r="I134" s="63"/>
    </row>
    <row r="135" spans="1:9" s="61" customFormat="1" x14ac:dyDescent="0.2">
      <c r="F135" s="62"/>
      <c r="I135" s="63"/>
    </row>
    <row r="136" spans="1:9" s="61" customFormat="1" x14ac:dyDescent="0.2">
      <c r="F136" s="62"/>
      <c r="I136" s="63"/>
    </row>
    <row r="137" spans="1:9" s="61" customFormat="1" x14ac:dyDescent="0.2">
      <c r="F137" s="62"/>
      <c r="I137" s="63"/>
    </row>
    <row r="138" spans="1:9" s="61" customFormat="1" x14ac:dyDescent="0.2">
      <c r="F138" s="62"/>
      <c r="I138" s="63"/>
    </row>
    <row r="139" spans="1:9" s="61" customFormat="1" x14ac:dyDescent="0.2">
      <c r="F139" s="62"/>
      <c r="I139" s="63"/>
    </row>
    <row r="140" spans="1:9" s="61" customFormat="1" x14ac:dyDescent="0.2">
      <c r="F140" s="62"/>
      <c r="I140" s="63"/>
    </row>
    <row r="141" spans="1:9" s="61" customFormat="1" x14ac:dyDescent="0.2">
      <c r="F141" s="62"/>
      <c r="I141" s="63"/>
    </row>
    <row r="142" spans="1:9" s="61" customFormat="1" x14ac:dyDescent="0.2">
      <c r="F142" s="62"/>
      <c r="I142" s="63"/>
    </row>
    <row r="143" spans="1:9" s="61" customFormat="1" x14ac:dyDescent="0.2">
      <c r="F143" s="62"/>
      <c r="I143" s="63"/>
    </row>
    <row r="144" spans="1:9" s="61" customFormat="1" x14ac:dyDescent="0.2">
      <c r="F144" s="62"/>
      <c r="I144" s="63"/>
    </row>
    <row r="145" spans="6:9" s="61" customFormat="1" x14ac:dyDescent="0.2">
      <c r="F145" s="62"/>
      <c r="I145" s="63"/>
    </row>
    <row r="146" spans="6:9" s="61" customFormat="1" x14ac:dyDescent="0.2">
      <c r="F146" s="62"/>
      <c r="I146" s="63"/>
    </row>
    <row r="147" spans="6:9" s="61" customFormat="1" x14ac:dyDescent="0.2">
      <c r="F147" s="62"/>
      <c r="I147" s="63"/>
    </row>
  </sheetData>
  <mergeCells count="11">
    <mergeCell ref="A127:D127"/>
    <mergeCell ref="A1:F1"/>
    <mergeCell ref="B2:F2"/>
    <mergeCell ref="B3:F3"/>
    <mergeCell ref="B4:F4"/>
    <mergeCell ref="A5:F5"/>
    <mergeCell ref="A6:F6"/>
    <mergeCell ref="A7:F7"/>
    <mergeCell ref="A8:F8"/>
    <mergeCell ref="A9:F9"/>
    <mergeCell ref="A12:F12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topLeftCell="A97" zoomScale="75" zoomScaleNormal="75" workbookViewId="0">
      <selection sqref="A1:F12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7.28515625" style="1" customWidth="1"/>
    <col min="5" max="5" width="16.7109375" style="1" customWidth="1"/>
    <col min="6" max="6" width="20.85546875" style="83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49" t="s">
        <v>157</v>
      </c>
      <c r="B1" s="150"/>
      <c r="C1" s="150"/>
      <c r="D1" s="150"/>
      <c r="E1" s="150"/>
      <c r="F1" s="150"/>
    </row>
    <row r="2" spans="1:9" ht="12.75" customHeight="1" x14ac:dyDescent="0.3">
      <c r="B2" s="151"/>
      <c r="C2" s="151"/>
      <c r="D2" s="151"/>
      <c r="E2" s="150"/>
      <c r="F2" s="150"/>
    </row>
    <row r="3" spans="1:9" ht="14.25" customHeight="1" x14ac:dyDescent="0.3">
      <c r="B3" s="151" t="s">
        <v>0</v>
      </c>
      <c r="C3" s="151"/>
      <c r="D3" s="151"/>
      <c r="E3" s="150"/>
      <c r="F3" s="150"/>
    </row>
    <row r="4" spans="1:9" ht="22.5" customHeight="1" x14ac:dyDescent="0.3">
      <c r="A4" s="3" t="s">
        <v>86</v>
      </c>
      <c r="B4" s="151" t="s">
        <v>158</v>
      </c>
      <c r="C4" s="151"/>
      <c r="D4" s="151"/>
      <c r="E4" s="150"/>
      <c r="F4" s="150"/>
    </row>
    <row r="5" spans="1:9" ht="33" customHeight="1" x14ac:dyDescent="0.2">
      <c r="A5" s="154" t="s">
        <v>87</v>
      </c>
      <c r="B5" s="155"/>
      <c r="C5" s="155"/>
      <c r="D5" s="155"/>
      <c r="E5" s="155"/>
      <c r="F5" s="155"/>
      <c r="I5" s="1"/>
    </row>
    <row r="6" spans="1:9" s="4" customFormat="1" ht="22.5" customHeight="1" x14ac:dyDescent="0.4">
      <c r="A6" s="156" t="s">
        <v>1</v>
      </c>
      <c r="B6" s="156"/>
      <c r="C6" s="156"/>
      <c r="D6" s="156"/>
      <c r="E6" s="157"/>
      <c r="F6" s="157"/>
      <c r="I6" s="5"/>
    </row>
    <row r="7" spans="1:9" s="6" customFormat="1" ht="18.75" customHeight="1" x14ac:dyDescent="0.4">
      <c r="A7" s="156" t="s">
        <v>139</v>
      </c>
      <c r="B7" s="156"/>
      <c r="C7" s="156"/>
      <c r="D7" s="156"/>
      <c r="E7" s="157"/>
      <c r="F7" s="157"/>
    </row>
    <row r="8" spans="1:9" s="7" customFormat="1" ht="17.25" customHeight="1" x14ac:dyDescent="0.2">
      <c r="A8" s="158" t="s">
        <v>2</v>
      </c>
      <c r="B8" s="158"/>
      <c r="C8" s="158"/>
      <c r="D8" s="158"/>
      <c r="E8" s="159"/>
      <c r="F8" s="159"/>
    </row>
    <row r="9" spans="1:9" s="6" customFormat="1" ht="30" customHeight="1" thickBot="1" x14ac:dyDescent="0.25">
      <c r="A9" s="160" t="s">
        <v>3</v>
      </c>
      <c r="B9" s="160"/>
      <c r="C9" s="160"/>
      <c r="D9" s="160"/>
      <c r="E9" s="161"/>
      <c r="F9" s="161"/>
    </row>
    <row r="10" spans="1:9" s="12" customFormat="1" ht="139.5" customHeight="1" thickBot="1" x14ac:dyDescent="0.25">
      <c r="A10" s="8" t="s">
        <v>4</v>
      </c>
      <c r="B10" s="9" t="s">
        <v>5</v>
      </c>
      <c r="C10" s="10" t="s">
        <v>77</v>
      </c>
      <c r="D10" s="10" t="s">
        <v>7</v>
      </c>
      <c r="E10" s="10" t="s">
        <v>6</v>
      </c>
      <c r="F10" s="11" t="s">
        <v>8</v>
      </c>
      <c r="I10" s="13"/>
    </row>
    <row r="11" spans="1:9" s="19" customFormat="1" x14ac:dyDescent="0.2">
      <c r="A11" s="14">
        <v>1</v>
      </c>
      <c r="B11" s="15">
        <v>2</v>
      </c>
      <c r="C11" s="16">
        <v>3</v>
      </c>
      <c r="D11" s="16">
        <v>4</v>
      </c>
      <c r="E11" s="17">
        <v>5</v>
      </c>
      <c r="F11" s="18">
        <v>6</v>
      </c>
      <c r="I11" s="20"/>
    </row>
    <row r="12" spans="1:9" s="19" customFormat="1" ht="49.5" customHeight="1" x14ac:dyDescent="0.2">
      <c r="A12" s="162" t="s">
        <v>9</v>
      </c>
      <c r="B12" s="163"/>
      <c r="C12" s="163"/>
      <c r="D12" s="163"/>
      <c r="E12" s="164"/>
      <c r="F12" s="165"/>
      <c r="I12" s="20"/>
    </row>
    <row r="13" spans="1:9" s="12" customFormat="1" ht="23.25" customHeight="1" x14ac:dyDescent="0.2">
      <c r="A13" s="95" t="s">
        <v>78</v>
      </c>
      <c r="B13" s="113" t="s">
        <v>23</v>
      </c>
      <c r="C13" s="22" t="s">
        <v>141</v>
      </c>
      <c r="D13" s="22">
        <f>E13*G13</f>
        <v>52161.98</v>
      </c>
      <c r="E13" s="23">
        <f>F13*12</f>
        <v>40.32</v>
      </c>
      <c r="F13" s="24">
        <f>F23+F25</f>
        <v>3.36</v>
      </c>
      <c r="G13" s="12">
        <v>1293.7</v>
      </c>
      <c r="H13" s="12">
        <v>1.07</v>
      </c>
      <c r="I13" s="13">
        <v>2.2400000000000002</v>
      </c>
    </row>
    <row r="14" spans="1:9" s="12" customFormat="1" ht="28.5" customHeight="1" x14ac:dyDescent="0.2">
      <c r="A14" s="123" t="s">
        <v>10</v>
      </c>
      <c r="B14" s="124" t="s">
        <v>11</v>
      </c>
      <c r="C14" s="22"/>
      <c r="D14" s="22"/>
      <c r="E14" s="23"/>
      <c r="F14" s="24"/>
      <c r="I14" s="13"/>
    </row>
    <row r="15" spans="1:9" s="12" customFormat="1" ht="21.75" customHeight="1" x14ac:dyDescent="0.2">
      <c r="A15" s="123" t="s">
        <v>12</v>
      </c>
      <c r="B15" s="124" t="s">
        <v>11</v>
      </c>
      <c r="C15" s="22"/>
      <c r="D15" s="22"/>
      <c r="E15" s="23"/>
      <c r="F15" s="24"/>
      <c r="I15" s="13"/>
    </row>
    <row r="16" spans="1:9" s="12" customFormat="1" ht="122.25" customHeight="1" x14ac:dyDescent="0.2">
      <c r="A16" s="123" t="s">
        <v>79</v>
      </c>
      <c r="B16" s="124" t="s">
        <v>34</v>
      </c>
      <c r="C16" s="22"/>
      <c r="D16" s="22"/>
      <c r="E16" s="23"/>
      <c r="F16" s="24"/>
      <c r="I16" s="13"/>
    </row>
    <row r="17" spans="1:9" s="12" customFormat="1" ht="20.25" customHeight="1" x14ac:dyDescent="0.2">
      <c r="A17" s="123" t="s">
        <v>80</v>
      </c>
      <c r="B17" s="124" t="s">
        <v>11</v>
      </c>
      <c r="C17" s="22"/>
      <c r="D17" s="22"/>
      <c r="E17" s="23"/>
      <c r="F17" s="24"/>
      <c r="I17" s="13"/>
    </row>
    <row r="18" spans="1:9" s="12" customFormat="1" ht="21" customHeight="1" x14ac:dyDescent="0.2">
      <c r="A18" s="123" t="s">
        <v>81</v>
      </c>
      <c r="B18" s="124" t="s">
        <v>11</v>
      </c>
      <c r="C18" s="26"/>
      <c r="D18" s="26"/>
      <c r="E18" s="27"/>
      <c r="F18" s="28"/>
      <c r="I18" s="13"/>
    </row>
    <row r="19" spans="1:9" s="12" customFormat="1" ht="25.5" x14ac:dyDescent="0.2">
      <c r="A19" s="123" t="s">
        <v>82</v>
      </c>
      <c r="B19" s="124" t="s">
        <v>17</v>
      </c>
      <c r="C19" s="26"/>
      <c r="D19" s="26"/>
      <c r="E19" s="27"/>
      <c r="F19" s="28"/>
      <c r="I19" s="13"/>
    </row>
    <row r="20" spans="1:9" s="12" customFormat="1" ht="15" x14ac:dyDescent="0.2">
      <c r="A20" s="123" t="s">
        <v>83</v>
      </c>
      <c r="B20" s="124" t="s">
        <v>20</v>
      </c>
      <c r="C20" s="26"/>
      <c r="D20" s="26"/>
      <c r="E20" s="27"/>
      <c r="F20" s="28"/>
      <c r="I20" s="13"/>
    </row>
    <row r="21" spans="1:9" s="12" customFormat="1" ht="15" x14ac:dyDescent="0.2">
      <c r="A21" s="123" t="s">
        <v>84</v>
      </c>
      <c r="B21" s="124" t="s">
        <v>11</v>
      </c>
      <c r="C21" s="26"/>
      <c r="D21" s="26"/>
      <c r="E21" s="27"/>
      <c r="F21" s="28"/>
      <c r="I21" s="13"/>
    </row>
    <row r="22" spans="1:9" s="12" customFormat="1" ht="15" x14ac:dyDescent="0.2">
      <c r="A22" s="123" t="s">
        <v>85</v>
      </c>
      <c r="B22" s="124" t="s">
        <v>32</v>
      </c>
      <c r="C22" s="26"/>
      <c r="D22" s="26"/>
      <c r="E22" s="27"/>
      <c r="F22" s="28"/>
      <c r="I22" s="13"/>
    </row>
    <row r="23" spans="1:9" s="12" customFormat="1" ht="15" x14ac:dyDescent="0.2">
      <c r="A23" s="95" t="s">
        <v>74</v>
      </c>
      <c r="B23" s="94"/>
      <c r="C23" s="26"/>
      <c r="D23" s="26"/>
      <c r="E23" s="27"/>
      <c r="F23" s="24">
        <v>3.24</v>
      </c>
      <c r="I23" s="13"/>
    </row>
    <row r="24" spans="1:9" s="12" customFormat="1" ht="15" x14ac:dyDescent="0.2">
      <c r="A24" s="125" t="s">
        <v>71</v>
      </c>
      <c r="B24" s="94" t="s">
        <v>11</v>
      </c>
      <c r="C24" s="26"/>
      <c r="D24" s="26"/>
      <c r="E24" s="27"/>
      <c r="F24" s="28">
        <v>0.12</v>
      </c>
      <c r="I24" s="13"/>
    </row>
    <row r="25" spans="1:9" s="12" customFormat="1" ht="15" x14ac:dyDescent="0.2">
      <c r="A25" s="95" t="s">
        <v>74</v>
      </c>
      <c r="B25" s="94"/>
      <c r="C25" s="26"/>
      <c r="D25" s="26"/>
      <c r="E25" s="27"/>
      <c r="F25" s="24">
        <f>F24</f>
        <v>0.12</v>
      </c>
      <c r="I25" s="13"/>
    </row>
    <row r="26" spans="1:9" s="12" customFormat="1" ht="30" x14ac:dyDescent="0.2">
      <c r="A26" s="95" t="s">
        <v>13</v>
      </c>
      <c r="B26" s="114" t="s">
        <v>14</v>
      </c>
      <c r="C26" s="22" t="s">
        <v>140</v>
      </c>
      <c r="D26" s="22">
        <v>28174.880000000001</v>
      </c>
      <c r="E26" s="23">
        <f>D26/G26</f>
        <v>21.78</v>
      </c>
      <c r="F26" s="24">
        <f>E26/12</f>
        <v>1.82</v>
      </c>
      <c r="G26" s="12">
        <v>1293.7</v>
      </c>
      <c r="H26" s="12">
        <v>1.07</v>
      </c>
      <c r="I26" s="13">
        <v>3.24</v>
      </c>
    </row>
    <row r="27" spans="1:9" s="29" customFormat="1" ht="18" customHeight="1" x14ac:dyDescent="0.2">
      <c r="A27" s="123" t="s">
        <v>88</v>
      </c>
      <c r="B27" s="124" t="s">
        <v>14</v>
      </c>
      <c r="C27" s="22"/>
      <c r="D27" s="22"/>
      <c r="E27" s="23"/>
      <c r="F27" s="24"/>
      <c r="G27" s="12"/>
      <c r="I27" s="30"/>
    </row>
    <row r="28" spans="1:9" s="29" customFormat="1" ht="15" x14ac:dyDescent="0.2">
      <c r="A28" s="123" t="s">
        <v>89</v>
      </c>
      <c r="B28" s="124" t="s">
        <v>90</v>
      </c>
      <c r="C28" s="22"/>
      <c r="D28" s="22"/>
      <c r="E28" s="23"/>
      <c r="F28" s="24"/>
      <c r="G28" s="12"/>
      <c r="I28" s="30"/>
    </row>
    <row r="29" spans="1:9" s="29" customFormat="1" ht="15" x14ac:dyDescent="0.2">
      <c r="A29" s="123" t="s">
        <v>91</v>
      </c>
      <c r="B29" s="124" t="s">
        <v>92</v>
      </c>
      <c r="C29" s="22"/>
      <c r="D29" s="22"/>
      <c r="E29" s="23"/>
      <c r="F29" s="24"/>
      <c r="G29" s="12"/>
      <c r="I29" s="30"/>
    </row>
    <row r="30" spans="1:9" s="29" customFormat="1" ht="15" x14ac:dyDescent="0.2">
      <c r="A30" s="123" t="s">
        <v>15</v>
      </c>
      <c r="B30" s="124" t="s">
        <v>14</v>
      </c>
      <c r="C30" s="22"/>
      <c r="D30" s="22"/>
      <c r="E30" s="23"/>
      <c r="F30" s="24"/>
      <c r="G30" s="12"/>
      <c r="I30" s="30"/>
    </row>
    <row r="31" spans="1:9" s="29" customFormat="1" ht="25.5" x14ac:dyDescent="0.2">
      <c r="A31" s="123" t="s">
        <v>16</v>
      </c>
      <c r="B31" s="124" t="s">
        <v>17</v>
      </c>
      <c r="C31" s="22"/>
      <c r="D31" s="22"/>
      <c r="E31" s="23"/>
      <c r="F31" s="24"/>
      <c r="G31" s="12"/>
      <c r="I31" s="30"/>
    </row>
    <row r="32" spans="1:9" s="29" customFormat="1" ht="15" x14ac:dyDescent="0.2">
      <c r="A32" s="123" t="s">
        <v>93</v>
      </c>
      <c r="B32" s="124" t="s">
        <v>14</v>
      </c>
      <c r="C32" s="22"/>
      <c r="D32" s="22"/>
      <c r="E32" s="23"/>
      <c r="F32" s="24"/>
      <c r="G32" s="12"/>
      <c r="I32" s="30"/>
    </row>
    <row r="33" spans="1:9" s="29" customFormat="1" ht="15" x14ac:dyDescent="0.2">
      <c r="A33" s="123" t="s">
        <v>94</v>
      </c>
      <c r="B33" s="124" t="s">
        <v>14</v>
      </c>
      <c r="C33" s="22"/>
      <c r="D33" s="22"/>
      <c r="E33" s="23"/>
      <c r="F33" s="24"/>
      <c r="G33" s="12"/>
      <c r="I33" s="30"/>
    </row>
    <row r="34" spans="1:9" s="29" customFormat="1" ht="25.5" x14ac:dyDescent="0.2">
      <c r="A34" s="123" t="s">
        <v>95</v>
      </c>
      <c r="B34" s="124" t="s">
        <v>18</v>
      </c>
      <c r="C34" s="22"/>
      <c r="D34" s="22"/>
      <c r="E34" s="23"/>
      <c r="F34" s="24"/>
      <c r="G34" s="12"/>
      <c r="I34" s="30"/>
    </row>
    <row r="35" spans="1:9" s="12" customFormat="1" ht="25.5" x14ac:dyDescent="0.2">
      <c r="A35" s="123" t="s">
        <v>96</v>
      </c>
      <c r="B35" s="124" t="s">
        <v>17</v>
      </c>
      <c r="C35" s="22"/>
      <c r="D35" s="22"/>
      <c r="E35" s="23"/>
      <c r="F35" s="24"/>
      <c r="I35" s="13"/>
    </row>
    <row r="36" spans="1:9" s="29" customFormat="1" ht="25.5" x14ac:dyDescent="0.2">
      <c r="A36" s="123" t="s">
        <v>97</v>
      </c>
      <c r="B36" s="124" t="s">
        <v>14</v>
      </c>
      <c r="C36" s="22"/>
      <c r="D36" s="22"/>
      <c r="E36" s="23"/>
      <c r="F36" s="24"/>
      <c r="G36" s="12"/>
      <c r="I36" s="30"/>
    </row>
    <row r="37" spans="1:9" s="32" customFormat="1" ht="16.5" customHeight="1" x14ac:dyDescent="0.2">
      <c r="A37" s="31" t="s">
        <v>19</v>
      </c>
      <c r="B37" s="21" t="s">
        <v>20</v>
      </c>
      <c r="C37" s="22" t="s">
        <v>141</v>
      </c>
      <c r="D37" s="22">
        <f>E37*G37</f>
        <v>12885.25</v>
      </c>
      <c r="E37" s="23">
        <f>F37*12</f>
        <v>9.9600000000000009</v>
      </c>
      <c r="F37" s="24">
        <v>0.83</v>
      </c>
      <c r="G37" s="12">
        <v>1293.7</v>
      </c>
      <c r="H37" s="12">
        <v>1.07</v>
      </c>
      <c r="I37" s="13">
        <v>0.6</v>
      </c>
    </row>
    <row r="38" spans="1:9" s="12" customFormat="1" ht="18.75" customHeight="1" x14ac:dyDescent="0.2">
      <c r="A38" s="31" t="s">
        <v>21</v>
      </c>
      <c r="B38" s="21" t="s">
        <v>22</v>
      </c>
      <c r="C38" s="22" t="s">
        <v>141</v>
      </c>
      <c r="D38" s="22">
        <f>E38*G38</f>
        <v>41915.879999999997</v>
      </c>
      <c r="E38" s="23">
        <f>F38*12</f>
        <v>32.4</v>
      </c>
      <c r="F38" s="24">
        <v>2.7</v>
      </c>
      <c r="G38" s="12">
        <v>1293.7</v>
      </c>
      <c r="H38" s="12">
        <v>1.07</v>
      </c>
      <c r="I38" s="13">
        <v>1.94</v>
      </c>
    </row>
    <row r="39" spans="1:9" s="12" customFormat="1" ht="18.75" customHeight="1" x14ac:dyDescent="0.2">
      <c r="A39" s="115" t="s">
        <v>98</v>
      </c>
      <c r="B39" s="113" t="s">
        <v>14</v>
      </c>
      <c r="C39" s="22"/>
      <c r="D39" s="22">
        <v>0</v>
      </c>
      <c r="E39" s="23">
        <f>D39/G39</f>
        <v>0</v>
      </c>
      <c r="F39" s="24">
        <f>E39/12</f>
        <v>0</v>
      </c>
      <c r="G39" s="12">
        <v>1293.7</v>
      </c>
      <c r="I39" s="13"/>
    </row>
    <row r="40" spans="1:9" s="12" customFormat="1" ht="15" x14ac:dyDescent="0.2">
      <c r="A40" s="123" t="s">
        <v>99</v>
      </c>
      <c r="B40" s="124" t="s">
        <v>34</v>
      </c>
      <c r="C40" s="22"/>
      <c r="D40" s="22"/>
      <c r="E40" s="23"/>
      <c r="F40" s="24"/>
      <c r="I40" s="13"/>
    </row>
    <row r="41" spans="1:9" s="12" customFormat="1" ht="15" x14ac:dyDescent="0.2">
      <c r="A41" s="123" t="s">
        <v>100</v>
      </c>
      <c r="B41" s="124" t="s">
        <v>32</v>
      </c>
      <c r="C41" s="22"/>
      <c r="D41" s="22"/>
      <c r="E41" s="23"/>
      <c r="F41" s="24"/>
      <c r="I41" s="13"/>
    </row>
    <row r="42" spans="1:9" s="12" customFormat="1" ht="15" x14ac:dyDescent="0.2">
      <c r="A42" s="123" t="s">
        <v>101</v>
      </c>
      <c r="B42" s="124" t="s">
        <v>102</v>
      </c>
      <c r="C42" s="22"/>
      <c r="D42" s="22"/>
      <c r="E42" s="23"/>
      <c r="F42" s="24"/>
      <c r="I42" s="13"/>
    </row>
    <row r="43" spans="1:9" s="12" customFormat="1" ht="15" x14ac:dyDescent="0.2">
      <c r="A43" s="123" t="s">
        <v>103</v>
      </c>
      <c r="B43" s="124" t="s">
        <v>104</v>
      </c>
      <c r="C43" s="22"/>
      <c r="D43" s="22"/>
      <c r="E43" s="23"/>
      <c r="F43" s="24"/>
      <c r="I43" s="13"/>
    </row>
    <row r="44" spans="1:9" s="12" customFormat="1" ht="15" x14ac:dyDescent="0.2">
      <c r="A44" s="123" t="s">
        <v>105</v>
      </c>
      <c r="B44" s="124" t="s">
        <v>102</v>
      </c>
      <c r="C44" s="22"/>
      <c r="D44" s="22"/>
      <c r="E44" s="23"/>
      <c r="F44" s="24"/>
      <c r="I44" s="13"/>
    </row>
    <row r="45" spans="1:9" s="19" customFormat="1" ht="33" customHeight="1" x14ac:dyDescent="0.2">
      <c r="A45" s="115" t="s">
        <v>106</v>
      </c>
      <c r="B45" s="113" t="s">
        <v>23</v>
      </c>
      <c r="C45" s="22" t="s">
        <v>132</v>
      </c>
      <c r="D45" s="22">
        <v>2246.7800000000002</v>
      </c>
      <c r="E45" s="23">
        <f>D45/G45</f>
        <v>1.74</v>
      </c>
      <c r="F45" s="24">
        <f>E45/12</f>
        <v>0.15</v>
      </c>
      <c r="G45" s="12">
        <v>1293.7</v>
      </c>
      <c r="H45" s="12">
        <v>1.07</v>
      </c>
      <c r="I45" s="13">
        <v>0.11</v>
      </c>
    </row>
    <row r="46" spans="1:9" s="19" customFormat="1" ht="45" x14ac:dyDescent="0.2">
      <c r="A46" s="115" t="s">
        <v>133</v>
      </c>
      <c r="B46" s="113" t="s">
        <v>23</v>
      </c>
      <c r="C46" s="22" t="s">
        <v>134</v>
      </c>
      <c r="D46" s="22">
        <v>16975.47</v>
      </c>
      <c r="E46" s="23">
        <f>D46/G46</f>
        <v>13.12</v>
      </c>
      <c r="F46" s="24">
        <f>E46/12</f>
        <v>1.0900000000000001</v>
      </c>
      <c r="G46" s="12">
        <v>1293.7</v>
      </c>
      <c r="H46" s="12">
        <v>1.07</v>
      </c>
      <c r="I46" s="13">
        <v>0.67</v>
      </c>
    </row>
    <row r="47" spans="1:9" s="19" customFormat="1" ht="30" x14ac:dyDescent="0.2">
      <c r="A47" s="115" t="s">
        <v>150</v>
      </c>
      <c r="B47" s="113" t="s">
        <v>44</v>
      </c>
      <c r="C47" s="22" t="s">
        <v>132</v>
      </c>
      <c r="D47" s="22">
        <v>32386.79</v>
      </c>
      <c r="E47" s="23">
        <f>D47/G47</f>
        <v>25.03</v>
      </c>
      <c r="F47" s="24">
        <f>E47/12</f>
        <v>2.09</v>
      </c>
      <c r="G47" s="12">
        <v>1293.7</v>
      </c>
      <c r="H47" s="12"/>
      <c r="I47" s="13"/>
    </row>
    <row r="48" spans="1:9" s="19" customFormat="1" ht="30" x14ac:dyDescent="0.2">
      <c r="A48" s="115" t="s">
        <v>24</v>
      </c>
      <c r="B48" s="113"/>
      <c r="C48" s="22"/>
      <c r="D48" s="22">
        <f>E48*G48</f>
        <v>3104.88</v>
      </c>
      <c r="E48" s="23">
        <f>F48*12</f>
        <v>2.4</v>
      </c>
      <c r="F48" s="24">
        <v>0.2</v>
      </c>
      <c r="G48" s="12">
        <v>1293.7</v>
      </c>
      <c r="H48" s="12">
        <v>1.07</v>
      </c>
      <c r="I48" s="13">
        <v>0.14000000000000001</v>
      </c>
    </row>
    <row r="49" spans="1:9" s="19" customFormat="1" ht="25.5" x14ac:dyDescent="0.2">
      <c r="A49" s="126" t="s">
        <v>107</v>
      </c>
      <c r="B49" s="99" t="s">
        <v>73</v>
      </c>
      <c r="C49" s="22"/>
      <c r="D49" s="22"/>
      <c r="E49" s="23"/>
      <c r="F49" s="24"/>
      <c r="G49" s="12"/>
      <c r="H49" s="12"/>
      <c r="I49" s="13"/>
    </row>
    <row r="50" spans="1:9" s="19" customFormat="1" ht="27.75" customHeight="1" x14ac:dyDescent="0.2">
      <c r="A50" s="126" t="s">
        <v>108</v>
      </c>
      <c r="B50" s="99" t="s">
        <v>73</v>
      </c>
      <c r="C50" s="22"/>
      <c r="D50" s="22"/>
      <c r="E50" s="23"/>
      <c r="F50" s="24"/>
      <c r="G50" s="12"/>
      <c r="H50" s="12"/>
      <c r="I50" s="13"/>
    </row>
    <row r="51" spans="1:9" s="19" customFormat="1" ht="15" x14ac:dyDescent="0.2">
      <c r="A51" s="126" t="s">
        <v>109</v>
      </c>
      <c r="B51" s="99" t="s">
        <v>11</v>
      </c>
      <c r="C51" s="22"/>
      <c r="D51" s="22"/>
      <c r="E51" s="23"/>
      <c r="F51" s="24"/>
      <c r="G51" s="12"/>
      <c r="H51" s="12"/>
      <c r="I51" s="13"/>
    </row>
    <row r="52" spans="1:9" s="19" customFormat="1" ht="15" x14ac:dyDescent="0.2">
      <c r="A52" s="126" t="s">
        <v>110</v>
      </c>
      <c r="B52" s="99" t="s">
        <v>73</v>
      </c>
      <c r="C52" s="22"/>
      <c r="D52" s="22"/>
      <c r="E52" s="23"/>
      <c r="F52" s="24"/>
      <c r="G52" s="12"/>
      <c r="H52" s="12"/>
      <c r="I52" s="13"/>
    </row>
    <row r="53" spans="1:9" s="19" customFormat="1" ht="25.5" x14ac:dyDescent="0.2">
      <c r="A53" s="126" t="s">
        <v>111</v>
      </c>
      <c r="B53" s="99" t="s">
        <v>73</v>
      </c>
      <c r="C53" s="22"/>
      <c r="D53" s="22"/>
      <c r="E53" s="23"/>
      <c r="F53" s="24"/>
      <c r="G53" s="12"/>
      <c r="H53" s="12"/>
      <c r="I53" s="13"/>
    </row>
    <row r="54" spans="1:9" s="19" customFormat="1" ht="15" x14ac:dyDescent="0.2">
      <c r="A54" s="126" t="s">
        <v>112</v>
      </c>
      <c r="B54" s="99" t="s">
        <v>73</v>
      </c>
      <c r="C54" s="22"/>
      <c r="D54" s="22"/>
      <c r="E54" s="23"/>
      <c r="F54" s="24"/>
      <c r="G54" s="12"/>
      <c r="H54" s="12"/>
      <c r="I54" s="13"/>
    </row>
    <row r="55" spans="1:9" s="19" customFormat="1" ht="25.5" x14ac:dyDescent="0.2">
      <c r="A55" s="126" t="s">
        <v>113</v>
      </c>
      <c r="B55" s="99" t="s">
        <v>73</v>
      </c>
      <c r="C55" s="22"/>
      <c r="D55" s="22"/>
      <c r="E55" s="23"/>
      <c r="F55" s="24"/>
      <c r="G55" s="12"/>
      <c r="H55" s="12"/>
      <c r="I55" s="13"/>
    </row>
    <row r="56" spans="1:9" s="19" customFormat="1" ht="15" x14ac:dyDescent="0.2">
      <c r="A56" s="126" t="s">
        <v>114</v>
      </c>
      <c r="B56" s="99" t="s">
        <v>73</v>
      </c>
      <c r="C56" s="22"/>
      <c r="D56" s="22"/>
      <c r="E56" s="23"/>
      <c r="F56" s="24"/>
      <c r="G56" s="12"/>
      <c r="H56" s="12"/>
      <c r="I56" s="13"/>
    </row>
    <row r="57" spans="1:9" s="19" customFormat="1" ht="18.75" customHeight="1" x14ac:dyDescent="0.2">
      <c r="A57" s="126" t="s">
        <v>115</v>
      </c>
      <c r="B57" s="99" t="s">
        <v>73</v>
      </c>
      <c r="C57" s="22"/>
      <c r="D57" s="22"/>
      <c r="E57" s="23"/>
      <c r="F57" s="24"/>
      <c r="G57" s="12"/>
      <c r="H57" s="12"/>
      <c r="I57" s="13"/>
    </row>
    <row r="58" spans="1:9" s="12" customFormat="1" ht="20.25" customHeight="1" x14ac:dyDescent="0.2">
      <c r="A58" s="31" t="s">
        <v>25</v>
      </c>
      <c r="B58" s="21" t="s">
        <v>26</v>
      </c>
      <c r="C58" s="22"/>
      <c r="D58" s="22">
        <f>E58*G58</f>
        <v>1086.71</v>
      </c>
      <c r="E58" s="23">
        <f>F58*12</f>
        <v>0.84</v>
      </c>
      <c r="F58" s="24">
        <v>7.0000000000000007E-2</v>
      </c>
      <c r="G58" s="12">
        <v>1293.7</v>
      </c>
      <c r="H58" s="12">
        <v>1.07</v>
      </c>
      <c r="I58" s="13">
        <v>0.03</v>
      </c>
    </row>
    <row r="59" spans="1:9" s="12" customFormat="1" ht="15" x14ac:dyDescent="0.2">
      <c r="A59" s="31" t="s">
        <v>27</v>
      </c>
      <c r="B59" s="34" t="s">
        <v>28</v>
      </c>
      <c r="C59" s="33"/>
      <c r="D59" s="22">
        <v>684.18</v>
      </c>
      <c r="E59" s="23">
        <f>D59/G59</f>
        <v>0.53</v>
      </c>
      <c r="F59" s="24">
        <f>E59/12</f>
        <v>0.04</v>
      </c>
      <c r="G59" s="12">
        <v>1293.7</v>
      </c>
      <c r="H59" s="12">
        <v>1.07</v>
      </c>
      <c r="I59" s="13">
        <v>0.02</v>
      </c>
    </row>
    <row r="60" spans="1:9" s="32" customFormat="1" ht="30" x14ac:dyDescent="0.2">
      <c r="A60" s="31" t="s">
        <v>29</v>
      </c>
      <c r="B60" s="21"/>
      <c r="C60" s="33">
        <v>0</v>
      </c>
      <c r="D60" s="22">
        <v>0</v>
      </c>
      <c r="E60" s="23">
        <f>D60/G60</f>
        <v>0</v>
      </c>
      <c r="F60" s="24">
        <f>E60/12</f>
        <v>0</v>
      </c>
      <c r="G60" s="12">
        <v>1293.7</v>
      </c>
      <c r="H60" s="12">
        <v>1.07</v>
      </c>
      <c r="I60" s="13">
        <v>0.03</v>
      </c>
    </row>
    <row r="61" spans="1:9" s="32" customFormat="1" ht="15" x14ac:dyDescent="0.2">
      <c r="A61" s="31" t="s">
        <v>30</v>
      </c>
      <c r="B61" s="21"/>
      <c r="C61" s="23"/>
      <c r="D61" s="23">
        <f>D62+D63+D64+D65+D66+D67+D68+D69+D70+D71+D74+D72+D73</f>
        <v>14927.75</v>
      </c>
      <c r="E61" s="23">
        <f>D61/G61</f>
        <v>11.54</v>
      </c>
      <c r="F61" s="24">
        <f>E61/12</f>
        <v>0.96</v>
      </c>
      <c r="G61" s="12">
        <v>1293.7</v>
      </c>
      <c r="H61" s="12">
        <v>1.07</v>
      </c>
      <c r="I61" s="13">
        <v>1.01</v>
      </c>
    </row>
    <row r="62" spans="1:9" s="19" customFormat="1" ht="15" x14ac:dyDescent="0.2">
      <c r="A62" s="35" t="s">
        <v>31</v>
      </c>
      <c r="B62" s="36" t="s">
        <v>32</v>
      </c>
      <c r="C62" s="37"/>
      <c r="D62" s="132">
        <v>238.84</v>
      </c>
      <c r="E62" s="38"/>
      <c r="F62" s="39"/>
      <c r="G62" s="12"/>
      <c r="H62" s="12">
        <v>1.07</v>
      </c>
      <c r="I62" s="13">
        <v>0.01</v>
      </c>
    </row>
    <row r="63" spans="1:9" s="19" customFormat="1" ht="15" x14ac:dyDescent="0.2">
      <c r="A63" s="35" t="s">
        <v>33</v>
      </c>
      <c r="B63" s="36" t="s">
        <v>34</v>
      </c>
      <c r="C63" s="37"/>
      <c r="D63" s="132">
        <v>505.42</v>
      </c>
      <c r="E63" s="38"/>
      <c r="F63" s="39"/>
      <c r="G63" s="12"/>
      <c r="H63" s="12">
        <v>1.07</v>
      </c>
      <c r="I63" s="13">
        <v>0.02</v>
      </c>
    </row>
    <row r="64" spans="1:9" s="19" customFormat="1" ht="15" x14ac:dyDescent="0.2">
      <c r="A64" s="35" t="s">
        <v>72</v>
      </c>
      <c r="B64" s="84" t="s">
        <v>32</v>
      </c>
      <c r="C64" s="37"/>
      <c r="D64" s="132">
        <v>900.62</v>
      </c>
      <c r="E64" s="38"/>
      <c r="F64" s="39"/>
      <c r="G64" s="12"/>
      <c r="H64" s="12"/>
      <c r="I64" s="13"/>
    </row>
    <row r="65" spans="1:9" s="19" customFormat="1" ht="15" x14ac:dyDescent="0.2">
      <c r="A65" s="35" t="s">
        <v>35</v>
      </c>
      <c r="B65" s="36" t="s">
        <v>32</v>
      </c>
      <c r="C65" s="37"/>
      <c r="D65" s="132">
        <v>963.17</v>
      </c>
      <c r="E65" s="38"/>
      <c r="F65" s="39"/>
      <c r="G65" s="12"/>
      <c r="H65" s="12">
        <v>1.07</v>
      </c>
      <c r="I65" s="13">
        <v>0.04</v>
      </c>
    </row>
    <row r="66" spans="1:9" s="19" customFormat="1" ht="18" customHeight="1" x14ac:dyDescent="0.2">
      <c r="A66" s="35" t="s">
        <v>36</v>
      </c>
      <c r="B66" s="36" t="s">
        <v>32</v>
      </c>
      <c r="C66" s="37"/>
      <c r="D66" s="132">
        <v>4294.09</v>
      </c>
      <c r="E66" s="38"/>
      <c r="F66" s="39"/>
      <c r="G66" s="12"/>
      <c r="H66" s="12">
        <v>1.07</v>
      </c>
      <c r="I66" s="13">
        <v>0.2</v>
      </c>
    </row>
    <row r="67" spans="1:9" s="19" customFormat="1" ht="15" x14ac:dyDescent="0.2">
      <c r="A67" s="35" t="s">
        <v>37</v>
      </c>
      <c r="B67" s="36" t="s">
        <v>32</v>
      </c>
      <c r="C67" s="37"/>
      <c r="D67" s="132">
        <v>1010.85</v>
      </c>
      <c r="E67" s="38"/>
      <c r="F67" s="39"/>
      <c r="G67" s="12"/>
      <c r="H67" s="12">
        <v>1.07</v>
      </c>
      <c r="I67" s="13">
        <v>0.04</v>
      </c>
    </row>
    <row r="68" spans="1:9" s="19" customFormat="1" ht="15" x14ac:dyDescent="0.2">
      <c r="A68" s="35" t="s">
        <v>38</v>
      </c>
      <c r="B68" s="36" t="s">
        <v>32</v>
      </c>
      <c r="C68" s="37"/>
      <c r="D68" s="132">
        <v>481.57</v>
      </c>
      <c r="E68" s="38"/>
      <c r="F68" s="39"/>
      <c r="G68" s="12"/>
      <c r="H68" s="12">
        <v>1.07</v>
      </c>
      <c r="I68" s="13">
        <v>0.02</v>
      </c>
    </row>
    <row r="69" spans="1:9" s="19" customFormat="1" ht="17.25" customHeight="1" x14ac:dyDescent="0.2">
      <c r="A69" s="35" t="s">
        <v>39</v>
      </c>
      <c r="B69" s="36" t="s">
        <v>34</v>
      </c>
      <c r="C69" s="37"/>
      <c r="D69" s="132">
        <v>1926.35</v>
      </c>
      <c r="E69" s="38"/>
      <c r="F69" s="39"/>
      <c r="G69" s="12"/>
      <c r="H69" s="12">
        <v>1.07</v>
      </c>
      <c r="I69" s="13">
        <v>0.1</v>
      </c>
    </row>
    <row r="70" spans="1:9" s="19" customFormat="1" ht="25.5" x14ac:dyDescent="0.2">
      <c r="A70" s="35" t="s">
        <v>40</v>
      </c>
      <c r="B70" s="36" t="s">
        <v>32</v>
      </c>
      <c r="C70" s="37"/>
      <c r="D70" s="132">
        <v>1215.57</v>
      </c>
      <c r="E70" s="38"/>
      <c r="F70" s="39"/>
      <c r="G70" s="12"/>
      <c r="H70" s="12">
        <v>1.07</v>
      </c>
      <c r="I70" s="13">
        <v>0.05</v>
      </c>
    </row>
    <row r="71" spans="1:9" s="19" customFormat="1" ht="20.25" customHeight="1" x14ac:dyDescent="0.2">
      <c r="A71" s="35" t="s">
        <v>41</v>
      </c>
      <c r="B71" s="36" t="s">
        <v>32</v>
      </c>
      <c r="C71" s="37"/>
      <c r="D71" s="132">
        <v>3391.27</v>
      </c>
      <c r="E71" s="38"/>
      <c r="F71" s="39"/>
      <c r="G71" s="12"/>
      <c r="H71" s="12">
        <v>1.07</v>
      </c>
      <c r="I71" s="13">
        <v>0.01</v>
      </c>
    </row>
    <row r="72" spans="1:9" s="19" customFormat="1" ht="25.5" x14ac:dyDescent="0.2">
      <c r="A72" s="116" t="s">
        <v>116</v>
      </c>
      <c r="B72" s="117" t="s">
        <v>46</v>
      </c>
      <c r="C72" s="135"/>
      <c r="D72" s="132">
        <v>0</v>
      </c>
      <c r="E72" s="38"/>
      <c r="F72" s="39"/>
      <c r="G72" s="12"/>
      <c r="H72" s="12"/>
      <c r="I72" s="13"/>
    </row>
    <row r="73" spans="1:9" s="19" customFormat="1" ht="15" x14ac:dyDescent="0.2">
      <c r="A73" s="116" t="s">
        <v>117</v>
      </c>
      <c r="B73" s="99" t="s">
        <v>32</v>
      </c>
      <c r="C73" s="37"/>
      <c r="D73" s="132">
        <v>0</v>
      </c>
      <c r="E73" s="38"/>
      <c r="F73" s="39"/>
      <c r="G73" s="12"/>
      <c r="H73" s="12"/>
      <c r="I73" s="13"/>
    </row>
    <row r="74" spans="1:9" s="19" customFormat="1" ht="15" x14ac:dyDescent="0.2">
      <c r="A74" s="116" t="s">
        <v>118</v>
      </c>
      <c r="B74" s="40" t="s">
        <v>44</v>
      </c>
      <c r="C74" s="37"/>
      <c r="D74" s="132">
        <v>0</v>
      </c>
      <c r="E74" s="38"/>
      <c r="F74" s="39"/>
      <c r="G74" s="12"/>
      <c r="H74" s="12">
        <v>1.07</v>
      </c>
      <c r="I74" s="13">
        <v>0.09</v>
      </c>
    </row>
    <row r="75" spans="1:9" s="32" customFormat="1" ht="30" x14ac:dyDescent="0.2">
      <c r="A75" s="31" t="s">
        <v>42</v>
      </c>
      <c r="B75" s="21"/>
      <c r="C75" s="23"/>
      <c r="D75" s="23">
        <f>D76+D77+D78+D79</f>
        <v>1926.35</v>
      </c>
      <c r="E75" s="23">
        <f>D75/G75</f>
        <v>1.49</v>
      </c>
      <c r="F75" s="24">
        <f>E75/12</f>
        <v>0.12</v>
      </c>
      <c r="G75" s="12">
        <v>1293.7</v>
      </c>
      <c r="H75" s="12">
        <v>1.07</v>
      </c>
      <c r="I75" s="13">
        <v>0.4</v>
      </c>
    </row>
    <row r="76" spans="1:9" s="32" customFormat="1" ht="27.75" customHeight="1" x14ac:dyDescent="0.2">
      <c r="A76" s="127" t="s">
        <v>135</v>
      </c>
      <c r="B76" s="46" t="s">
        <v>45</v>
      </c>
      <c r="C76" s="26"/>
      <c r="D76" s="26">
        <v>1926.35</v>
      </c>
      <c r="E76" s="27"/>
      <c r="F76" s="28"/>
      <c r="G76" s="12"/>
      <c r="H76" s="12"/>
      <c r="I76" s="13"/>
    </row>
    <row r="77" spans="1:9" s="19" customFormat="1" ht="25.5" x14ac:dyDescent="0.2">
      <c r="A77" s="116" t="s">
        <v>116</v>
      </c>
      <c r="B77" s="117" t="s">
        <v>46</v>
      </c>
      <c r="C77" s="37"/>
      <c r="D77" s="37">
        <f t="shared" ref="D77:D79" si="0">E77*G77</f>
        <v>0</v>
      </c>
      <c r="E77" s="38"/>
      <c r="F77" s="39"/>
      <c r="G77" s="12"/>
      <c r="H77" s="12">
        <v>1.07</v>
      </c>
      <c r="I77" s="13">
        <v>0</v>
      </c>
    </row>
    <row r="78" spans="1:9" s="19" customFormat="1" ht="15" x14ac:dyDescent="0.2">
      <c r="A78" s="126" t="s">
        <v>119</v>
      </c>
      <c r="B78" s="117" t="s">
        <v>46</v>
      </c>
      <c r="C78" s="37"/>
      <c r="D78" s="37">
        <f t="shared" si="0"/>
        <v>0</v>
      </c>
      <c r="E78" s="38"/>
      <c r="F78" s="39"/>
      <c r="G78" s="12"/>
      <c r="H78" s="12">
        <v>1.07</v>
      </c>
      <c r="I78" s="13">
        <v>0</v>
      </c>
    </row>
    <row r="79" spans="1:9" s="19" customFormat="1" ht="15" x14ac:dyDescent="0.2">
      <c r="A79" s="116" t="s">
        <v>120</v>
      </c>
      <c r="B79" s="117" t="s">
        <v>32</v>
      </c>
      <c r="C79" s="37"/>
      <c r="D79" s="37">
        <f t="shared" si="0"/>
        <v>0</v>
      </c>
      <c r="E79" s="38"/>
      <c r="F79" s="39"/>
      <c r="G79" s="12"/>
      <c r="H79" s="12">
        <v>1.07</v>
      </c>
      <c r="I79" s="13">
        <v>0</v>
      </c>
    </row>
    <row r="80" spans="1:9" s="19" customFormat="1" ht="30" x14ac:dyDescent="0.2">
      <c r="A80" s="31" t="s">
        <v>47</v>
      </c>
      <c r="B80" s="36"/>
      <c r="C80" s="23"/>
      <c r="D80" s="23">
        <f>D82+D83+D84+D81</f>
        <v>0</v>
      </c>
      <c r="E80" s="23">
        <f>D80/G80</f>
        <v>0</v>
      </c>
      <c r="F80" s="24">
        <f>E80/12</f>
        <v>0</v>
      </c>
      <c r="G80" s="12">
        <v>1293.7</v>
      </c>
      <c r="H80" s="12">
        <v>1.07</v>
      </c>
      <c r="I80" s="13">
        <v>0.19</v>
      </c>
    </row>
    <row r="81" spans="1:9" s="19" customFormat="1" ht="15" x14ac:dyDescent="0.2">
      <c r="A81" s="116" t="s">
        <v>152</v>
      </c>
      <c r="B81" s="118" t="s">
        <v>32</v>
      </c>
      <c r="C81" s="135"/>
      <c r="D81" s="26">
        <v>0</v>
      </c>
      <c r="E81" s="27"/>
      <c r="F81" s="28"/>
      <c r="G81" s="12"/>
      <c r="H81" s="12"/>
      <c r="I81" s="13"/>
    </row>
    <row r="82" spans="1:9" s="19" customFormat="1" ht="15" x14ac:dyDescent="0.2">
      <c r="A82" s="104" t="s">
        <v>153</v>
      </c>
      <c r="B82" s="105" t="s">
        <v>44</v>
      </c>
      <c r="C82" s="100"/>
      <c r="D82" s="100">
        <v>0</v>
      </c>
      <c r="E82" s="38"/>
      <c r="F82" s="39"/>
      <c r="G82" s="12"/>
      <c r="H82" s="12">
        <v>1.07</v>
      </c>
      <c r="I82" s="13">
        <v>0.1</v>
      </c>
    </row>
    <row r="83" spans="1:9" s="19" customFormat="1" ht="15" x14ac:dyDescent="0.2">
      <c r="A83" s="116" t="s">
        <v>122</v>
      </c>
      <c r="B83" s="117" t="s">
        <v>46</v>
      </c>
      <c r="C83" s="37"/>
      <c r="D83" s="37">
        <v>0</v>
      </c>
      <c r="E83" s="38"/>
      <c r="F83" s="39"/>
      <c r="G83" s="12"/>
      <c r="H83" s="12">
        <v>1.07</v>
      </c>
      <c r="I83" s="13">
        <v>0.1</v>
      </c>
    </row>
    <row r="84" spans="1:9" s="19" customFormat="1" ht="25.5" x14ac:dyDescent="0.2">
      <c r="A84" s="116" t="s">
        <v>123</v>
      </c>
      <c r="B84" s="117" t="s">
        <v>44</v>
      </c>
      <c r="C84" s="37"/>
      <c r="D84" s="37">
        <f>E84*G84</f>
        <v>0</v>
      </c>
      <c r="E84" s="38"/>
      <c r="F84" s="39"/>
      <c r="G84" s="12"/>
      <c r="H84" s="12">
        <v>1.07</v>
      </c>
      <c r="I84" s="13">
        <v>0</v>
      </c>
    </row>
    <row r="85" spans="1:9" s="19" customFormat="1" ht="26.25" customHeight="1" x14ac:dyDescent="0.2">
      <c r="A85" s="115" t="s">
        <v>124</v>
      </c>
      <c r="B85" s="118"/>
      <c r="C85" s="23"/>
      <c r="D85" s="23">
        <f>D86+D87+D90+D91+D88+D89</f>
        <v>15957.75</v>
      </c>
      <c r="E85" s="23">
        <f>D85/G85</f>
        <v>12.33</v>
      </c>
      <c r="F85" s="24">
        <f>E85/12</f>
        <v>1.03</v>
      </c>
      <c r="G85" s="12">
        <v>1293.7</v>
      </c>
      <c r="H85" s="12">
        <v>1.07</v>
      </c>
      <c r="I85" s="13">
        <v>0.47</v>
      </c>
    </row>
    <row r="86" spans="1:9" s="19" customFormat="1" ht="15" x14ac:dyDescent="0.2">
      <c r="A86" s="116" t="s">
        <v>48</v>
      </c>
      <c r="B86" s="118" t="s">
        <v>23</v>
      </c>
      <c r="C86" s="37"/>
      <c r="D86" s="37">
        <v>0</v>
      </c>
      <c r="E86" s="38"/>
      <c r="F86" s="39"/>
      <c r="G86" s="12"/>
      <c r="H86" s="12">
        <v>1.07</v>
      </c>
      <c r="I86" s="13">
        <v>0.06</v>
      </c>
    </row>
    <row r="87" spans="1:9" s="19" customFormat="1" ht="39.75" customHeight="1" x14ac:dyDescent="0.2">
      <c r="A87" s="116" t="s">
        <v>125</v>
      </c>
      <c r="B87" s="118" t="s">
        <v>32</v>
      </c>
      <c r="C87" s="37"/>
      <c r="D87" s="132">
        <v>4250.9399999999996</v>
      </c>
      <c r="E87" s="38"/>
      <c r="F87" s="39"/>
      <c r="G87" s="12"/>
      <c r="H87" s="12">
        <v>1.07</v>
      </c>
      <c r="I87" s="13">
        <v>0.2</v>
      </c>
    </row>
    <row r="88" spans="1:9" s="19" customFormat="1" ht="43.5" customHeight="1" x14ac:dyDescent="0.2">
      <c r="A88" s="116" t="s">
        <v>126</v>
      </c>
      <c r="B88" s="118" t="s">
        <v>32</v>
      </c>
      <c r="C88" s="37"/>
      <c r="D88" s="132">
        <v>1006.81</v>
      </c>
      <c r="E88" s="38"/>
      <c r="F88" s="39"/>
      <c r="G88" s="12"/>
      <c r="H88" s="12"/>
      <c r="I88" s="13"/>
    </row>
    <row r="89" spans="1:9" s="19" customFormat="1" ht="25.5" x14ac:dyDescent="0.2">
      <c r="A89" s="116" t="s">
        <v>49</v>
      </c>
      <c r="B89" s="118" t="s">
        <v>17</v>
      </c>
      <c r="C89" s="37"/>
      <c r="D89" s="37">
        <v>0</v>
      </c>
      <c r="E89" s="38"/>
      <c r="F89" s="39"/>
      <c r="G89" s="12"/>
      <c r="H89" s="12"/>
      <c r="I89" s="13"/>
    </row>
    <row r="90" spans="1:9" s="19" customFormat="1" ht="21" customHeight="1" x14ac:dyDescent="0.2">
      <c r="A90" s="116" t="s">
        <v>127</v>
      </c>
      <c r="B90" s="117" t="s">
        <v>128</v>
      </c>
      <c r="C90" s="37"/>
      <c r="D90" s="37">
        <v>0</v>
      </c>
      <c r="E90" s="38"/>
      <c r="F90" s="39"/>
      <c r="G90" s="12"/>
      <c r="H90" s="12">
        <v>1.07</v>
      </c>
      <c r="I90" s="13">
        <v>0.04</v>
      </c>
    </row>
    <row r="91" spans="1:9" s="19" customFormat="1" ht="57" customHeight="1" x14ac:dyDescent="0.2">
      <c r="A91" s="116" t="s">
        <v>129</v>
      </c>
      <c r="B91" s="117" t="s">
        <v>73</v>
      </c>
      <c r="C91" s="37"/>
      <c r="D91" s="37">
        <v>10700</v>
      </c>
      <c r="E91" s="38"/>
      <c r="F91" s="39"/>
      <c r="G91" s="12"/>
      <c r="H91" s="12">
        <v>1.07</v>
      </c>
      <c r="I91" s="13">
        <v>0.16</v>
      </c>
    </row>
    <row r="92" spans="1:9" s="19" customFormat="1" ht="17.25" customHeight="1" x14ac:dyDescent="0.2">
      <c r="A92" s="31" t="s">
        <v>50</v>
      </c>
      <c r="B92" s="36"/>
      <c r="C92" s="23"/>
      <c r="D92" s="23">
        <f>D93</f>
        <v>0</v>
      </c>
      <c r="E92" s="23">
        <f>D92/G92</f>
        <v>0</v>
      </c>
      <c r="F92" s="24">
        <f>E92/12</f>
        <v>0</v>
      </c>
      <c r="G92" s="12">
        <v>1293.7</v>
      </c>
      <c r="H92" s="12">
        <v>1.07</v>
      </c>
      <c r="I92" s="13">
        <v>0.17</v>
      </c>
    </row>
    <row r="93" spans="1:9" s="19" customFormat="1" ht="15" x14ac:dyDescent="0.2">
      <c r="A93" s="35" t="s">
        <v>51</v>
      </c>
      <c r="B93" s="36" t="s">
        <v>32</v>
      </c>
      <c r="C93" s="37"/>
      <c r="D93" s="37">
        <v>0</v>
      </c>
      <c r="E93" s="38"/>
      <c r="F93" s="39"/>
      <c r="G93" s="12"/>
      <c r="H93" s="12">
        <v>1.07</v>
      </c>
      <c r="I93" s="13">
        <v>0.05</v>
      </c>
    </row>
    <row r="94" spans="1:9" s="12" customFormat="1" ht="15" x14ac:dyDescent="0.2">
      <c r="A94" s="115" t="s">
        <v>52</v>
      </c>
      <c r="B94" s="113"/>
      <c r="C94" s="23"/>
      <c r="D94" s="23">
        <f>D95+D96</f>
        <v>10938.49</v>
      </c>
      <c r="E94" s="23">
        <f>D94/G94</f>
        <v>8.4600000000000009</v>
      </c>
      <c r="F94" s="24">
        <f>E94/12</f>
        <v>0.71</v>
      </c>
      <c r="G94" s="12">
        <v>1293.7</v>
      </c>
      <c r="H94" s="12">
        <v>1.07</v>
      </c>
      <c r="I94" s="13">
        <v>0.36</v>
      </c>
    </row>
    <row r="95" spans="1:9" s="19" customFormat="1" ht="40.5" customHeight="1" x14ac:dyDescent="0.2">
      <c r="A95" s="126" t="s">
        <v>130</v>
      </c>
      <c r="B95" s="117" t="s">
        <v>34</v>
      </c>
      <c r="C95" s="37"/>
      <c r="D95" s="37">
        <v>6368.21</v>
      </c>
      <c r="E95" s="38"/>
      <c r="F95" s="39"/>
      <c r="G95" s="12"/>
      <c r="H95" s="12">
        <v>1.07</v>
      </c>
      <c r="I95" s="13">
        <v>0.09</v>
      </c>
    </row>
    <row r="96" spans="1:9" s="19" customFormat="1" ht="27.75" customHeight="1" x14ac:dyDescent="0.2">
      <c r="A96" s="126" t="s">
        <v>154</v>
      </c>
      <c r="B96" s="117" t="s">
        <v>73</v>
      </c>
      <c r="C96" s="37"/>
      <c r="D96" s="37">
        <v>4570.28</v>
      </c>
      <c r="E96" s="38"/>
      <c r="F96" s="39"/>
      <c r="G96" s="12"/>
      <c r="H96" s="12">
        <v>1.07</v>
      </c>
      <c r="I96" s="13">
        <v>0.28000000000000003</v>
      </c>
    </row>
    <row r="97" spans="1:9" s="12" customFormat="1" ht="15" x14ac:dyDescent="0.2">
      <c r="A97" s="31" t="s">
        <v>53</v>
      </c>
      <c r="B97" s="21"/>
      <c r="C97" s="23"/>
      <c r="D97" s="23">
        <f>D98+D99</f>
        <v>0</v>
      </c>
      <c r="E97" s="23">
        <f>D97/G97</f>
        <v>0</v>
      </c>
      <c r="F97" s="24">
        <f>E97/12</f>
        <v>0</v>
      </c>
      <c r="G97" s="12">
        <v>1293.7</v>
      </c>
      <c r="H97" s="12">
        <v>1.07</v>
      </c>
      <c r="I97" s="13">
        <v>1.03</v>
      </c>
    </row>
    <row r="98" spans="1:9" s="19" customFormat="1" ht="15" x14ac:dyDescent="0.2">
      <c r="A98" s="35" t="s">
        <v>54</v>
      </c>
      <c r="B98" s="41" t="s">
        <v>43</v>
      </c>
      <c r="C98" s="133"/>
      <c r="D98" s="133">
        <v>0</v>
      </c>
      <c r="E98" s="42"/>
      <c r="F98" s="43"/>
      <c r="G98" s="12"/>
      <c r="H98" s="12">
        <v>1.07</v>
      </c>
      <c r="I98" s="13">
        <v>0.9</v>
      </c>
    </row>
    <row r="99" spans="1:9" s="19" customFormat="1" ht="29.25" customHeight="1" x14ac:dyDescent="0.2">
      <c r="A99" s="85" t="s">
        <v>55</v>
      </c>
      <c r="B99" s="86" t="s">
        <v>43</v>
      </c>
      <c r="C99" s="136"/>
      <c r="D99" s="134">
        <v>0</v>
      </c>
      <c r="E99" s="87"/>
      <c r="F99" s="88"/>
      <c r="G99" s="12"/>
      <c r="H99" s="12">
        <v>1.07</v>
      </c>
      <c r="I99" s="13">
        <v>0.13</v>
      </c>
    </row>
    <row r="100" spans="1:9" s="19" customFormat="1" ht="29.25" customHeight="1" x14ac:dyDescent="0.2">
      <c r="A100" s="97" t="s">
        <v>75</v>
      </c>
      <c r="B100" s="21" t="s">
        <v>76</v>
      </c>
      <c r="C100" s="33"/>
      <c r="D100" s="33">
        <v>0</v>
      </c>
      <c r="E100" s="33">
        <f>D100/G100</f>
        <v>0</v>
      </c>
      <c r="F100" s="33">
        <f>E100/12</f>
        <v>0</v>
      </c>
      <c r="G100" s="12">
        <v>1293.7</v>
      </c>
      <c r="H100" s="12"/>
      <c r="I100" s="13"/>
    </row>
    <row r="101" spans="1:9" s="12" customFormat="1" ht="147.75" thickBot="1" x14ac:dyDescent="0.25">
      <c r="A101" s="128" t="s">
        <v>159</v>
      </c>
      <c r="B101" s="113" t="s">
        <v>17</v>
      </c>
      <c r="C101" s="106"/>
      <c r="D101" s="106">
        <f>E101*G101</f>
        <v>17076.84</v>
      </c>
      <c r="E101" s="106">
        <f>12*F101</f>
        <v>13.2</v>
      </c>
      <c r="F101" s="107">
        <v>1.1000000000000001</v>
      </c>
      <c r="G101" s="12">
        <v>1293.7</v>
      </c>
      <c r="H101" s="12">
        <v>1.07</v>
      </c>
      <c r="I101" s="13">
        <v>0.3</v>
      </c>
    </row>
    <row r="102" spans="1:9" s="12" customFormat="1" ht="19.5" hidden="1" thickBot="1" x14ac:dyDescent="0.25">
      <c r="A102" s="44" t="s">
        <v>56</v>
      </c>
      <c r="B102" s="10"/>
      <c r="C102" s="108"/>
      <c r="D102" s="108">
        <f>E102*G102</f>
        <v>0</v>
      </c>
      <c r="E102" s="108">
        <f>F102*12</f>
        <v>0</v>
      </c>
      <c r="F102" s="109">
        <f>F103+F104+F105+F106+F107+F108</f>
        <v>0</v>
      </c>
      <c r="G102" s="12">
        <v>1293.7</v>
      </c>
      <c r="I102" s="13"/>
    </row>
    <row r="103" spans="1:9" s="12" customFormat="1" ht="15.75" hidden="1" thickBot="1" x14ac:dyDescent="0.25">
      <c r="A103" s="91" t="s">
        <v>57</v>
      </c>
      <c r="B103" s="25"/>
      <c r="C103" s="131"/>
      <c r="D103" s="110"/>
      <c r="E103" s="110"/>
      <c r="F103" s="28"/>
      <c r="G103" s="12">
        <v>1293.7</v>
      </c>
      <c r="I103" s="13"/>
    </row>
    <row r="104" spans="1:9" s="12" customFormat="1" ht="15.75" hidden="1" thickBot="1" x14ac:dyDescent="0.25">
      <c r="A104" s="92" t="s">
        <v>58</v>
      </c>
      <c r="B104" s="45"/>
      <c r="C104" s="100"/>
      <c r="D104" s="111"/>
      <c r="E104" s="111"/>
      <c r="F104" s="67"/>
      <c r="G104" s="12">
        <v>1293.7</v>
      </c>
      <c r="I104" s="13"/>
    </row>
    <row r="105" spans="1:9" s="12" customFormat="1" ht="15.75" hidden="1" thickBot="1" x14ac:dyDescent="0.25">
      <c r="A105" s="66" t="s">
        <v>59</v>
      </c>
      <c r="B105" s="46"/>
      <c r="C105" s="100"/>
      <c r="D105" s="111"/>
      <c r="E105" s="111"/>
      <c r="F105" s="67"/>
      <c r="G105" s="12">
        <v>1293.7</v>
      </c>
      <c r="I105" s="13"/>
    </row>
    <row r="106" spans="1:9" s="12" customFormat="1" ht="15.75" hidden="1" thickBot="1" x14ac:dyDescent="0.25">
      <c r="A106" s="66" t="s">
        <v>60</v>
      </c>
      <c r="B106" s="46"/>
      <c r="C106" s="100"/>
      <c r="D106" s="111"/>
      <c r="E106" s="111"/>
      <c r="F106" s="67"/>
      <c r="G106" s="12">
        <v>1293.7</v>
      </c>
      <c r="I106" s="13"/>
    </row>
    <row r="107" spans="1:9" s="12" customFormat="1" ht="15.75" hidden="1" thickBot="1" x14ac:dyDescent="0.25">
      <c r="A107" s="66" t="s">
        <v>61</v>
      </c>
      <c r="B107" s="46"/>
      <c r="C107" s="100"/>
      <c r="D107" s="111"/>
      <c r="E107" s="111"/>
      <c r="F107" s="67"/>
      <c r="G107" s="12">
        <v>1293.7</v>
      </c>
      <c r="I107" s="13"/>
    </row>
    <row r="108" spans="1:9" s="12" customFormat="1" ht="15.75" hidden="1" thickBot="1" x14ac:dyDescent="0.25">
      <c r="A108" s="93" t="s">
        <v>62</v>
      </c>
      <c r="B108" s="48"/>
      <c r="C108" s="100"/>
      <c r="D108" s="111">
        <f>E108*G108</f>
        <v>0</v>
      </c>
      <c r="E108" s="111">
        <f>F108*12</f>
        <v>0</v>
      </c>
      <c r="F108" s="101">
        <v>0</v>
      </c>
      <c r="G108" s="12">
        <v>1293.7</v>
      </c>
      <c r="I108" s="13"/>
    </row>
    <row r="109" spans="1:9" s="19" customFormat="1" ht="31.5" customHeight="1" thickBot="1" x14ac:dyDescent="0.25">
      <c r="A109" s="49" t="s">
        <v>63</v>
      </c>
      <c r="B109" s="50" t="s">
        <v>14</v>
      </c>
      <c r="C109" s="108"/>
      <c r="D109" s="108">
        <f>E109*G109</f>
        <v>29496.36</v>
      </c>
      <c r="E109" s="108">
        <f>12*F109</f>
        <v>22.8</v>
      </c>
      <c r="F109" s="109">
        <v>1.9</v>
      </c>
      <c r="G109" s="12">
        <v>1293.7</v>
      </c>
      <c r="H109" s="12"/>
      <c r="I109" s="13"/>
    </row>
    <row r="110" spans="1:9" s="12" customFormat="1" ht="20.25" thickBot="1" x14ac:dyDescent="0.45">
      <c r="A110" s="89" t="s">
        <v>64</v>
      </c>
      <c r="B110" s="90"/>
      <c r="C110" s="137"/>
      <c r="D110" s="138">
        <f>D13+D26+D37+D38+D39+D45+D46+D47+D48+D58+D59+D60+D61+D75+D80+D85+D92+D94+D97+D100+D101+D109</f>
        <v>281946.34000000003</v>
      </c>
      <c r="E110" s="138">
        <f>E13+E26+E37+E38+E39+E45+E46+E47+E48+E58+E59+E60+E61+E75+E80+E85+E92+E94+E97+E100+E101+E109</f>
        <v>217.94</v>
      </c>
      <c r="F110" s="138">
        <f>F13+F26+F37+F38+F39+F45+F46+F47+F48+F58+F59+F60+F61+F75+F80+F85+F92+F94+F97+F100+F101+F109</f>
        <v>18.170000000000002</v>
      </c>
      <c r="G110" s="12">
        <v>1293.7</v>
      </c>
      <c r="I110" s="13"/>
    </row>
    <row r="111" spans="1:9" s="58" customFormat="1" ht="20.25" hidden="1" thickBot="1" x14ac:dyDescent="0.25">
      <c r="A111" s="54" t="s">
        <v>65</v>
      </c>
      <c r="B111" s="55" t="s">
        <v>14</v>
      </c>
      <c r="C111" s="56"/>
      <c r="D111" s="56"/>
      <c r="E111" s="55" t="s">
        <v>66</v>
      </c>
      <c r="F111" s="57"/>
      <c r="G111" s="12">
        <v>1293.7</v>
      </c>
      <c r="I111" s="59"/>
    </row>
    <row r="112" spans="1:9" s="61" customFormat="1" ht="15" x14ac:dyDescent="0.2">
      <c r="A112" s="60"/>
      <c r="F112" s="62"/>
      <c r="G112" s="12"/>
      <c r="I112" s="63"/>
    </row>
    <row r="113" spans="1:9" s="61" customFormat="1" ht="15.75" thickBot="1" x14ac:dyDescent="0.25">
      <c r="A113" s="60"/>
      <c r="F113" s="62"/>
      <c r="G113" s="12"/>
      <c r="I113" s="63"/>
    </row>
    <row r="114" spans="1:9" s="64" customFormat="1" ht="39.75" thickBot="1" x14ac:dyDescent="0.25">
      <c r="A114" s="51" t="s">
        <v>67</v>
      </c>
      <c r="B114" s="52"/>
      <c r="C114" s="140"/>
      <c r="D114" s="140">
        <f>D115</f>
        <v>7271.35</v>
      </c>
      <c r="E114" s="140">
        <f t="shared" ref="E114:F114" si="1">E115</f>
        <v>5.62</v>
      </c>
      <c r="F114" s="140">
        <f t="shared" si="1"/>
        <v>0.47</v>
      </c>
      <c r="G114" s="12">
        <v>1293.7</v>
      </c>
      <c r="I114" s="65"/>
    </row>
    <row r="115" spans="1:9" s="102" customFormat="1" ht="15" x14ac:dyDescent="0.2">
      <c r="A115" s="98" t="s">
        <v>144</v>
      </c>
      <c r="B115" s="99"/>
      <c r="C115" s="96"/>
      <c r="D115" s="96">
        <v>7271.35</v>
      </c>
      <c r="E115" s="122">
        <f t="shared" ref="E115" si="2">D115/G115</f>
        <v>5.62</v>
      </c>
      <c r="F115" s="122">
        <f t="shared" ref="F115" si="3">E115/12</f>
        <v>0.47</v>
      </c>
      <c r="G115" s="12">
        <v>1293.7</v>
      </c>
      <c r="I115" s="103"/>
    </row>
    <row r="116" spans="1:9" s="102" customFormat="1" ht="15" x14ac:dyDescent="0.2">
      <c r="A116" s="141"/>
      <c r="B116" s="142"/>
      <c r="C116" s="143"/>
      <c r="D116" s="143"/>
      <c r="E116" s="144"/>
      <c r="F116" s="144"/>
      <c r="G116" s="12"/>
      <c r="I116" s="103"/>
    </row>
    <row r="117" spans="1:9" s="61" customFormat="1" ht="13.5" thickBot="1" x14ac:dyDescent="0.25">
      <c r="A117" s="60"/>
      <c r="F117" s="62"/>
      <c r="I117" s="63"/>
    </row>
    <row r="118" spans="1:9" s="71" customFormat="1" ht="20.25" thickBot="1" x14ac:dyDescent="0.25">
      <c r="A118" s="68" t="s">
        <v>160</v>
      </c>
      <c r="B118" s="69"/>
      <c r="C118" s="69"/>
      <c r="D118" s="70">
        <f>D110+D114</f>
        <v>289217.69</v>
      </c>
      <c r="E118" s="70">
        <f>E110+E114</f>
        <v>223.56</v>
      </c>
      <c r="F118" s="70">
        <f>F110+F114</f>
        <v>18.64</v>
      </c>
      <c r="I118" s="72"/>
    </row>
    <row r="119" spans="1:9" s="61" customFormat="1" x14ac:dyDescent="0.2">
      <c r="A119" s="60"/>
      <c r="F119" s="62"/>
      <c r="I119" s="63"/>
    </row>
    <row r="120" spans="1:9" s="61" customFormat="1" x14ac:dyDescent="0.2">
      <c r="A120" s="60"/>
      <c r="F120" s="62"/>
      <c r="I120" s="63"/>
    </row>
    <row r="121" spans="1:9" s="77" customFormat="1" ht="19.5" x14ac:dyDescent="0.4">
      <c r="A121" s="147"/>
      <c r="B121" s="74"/>
      <c r="C121" s="75"/>
      <c r="D121" s="75"/>
      <c r="E121" s="75"/>
      <c r="F121" s="75"/>
      <c r="I121" s="78"/>
    </row>
    <row r="122" spans="1:9" s="77" customFormat="1" ht="19.5" x14ac:dyDescent="0.4">
      <c r="A122" s="147"/>
      <c r="B122" s="74"/>
      <c r="C122" s="75"/>
      <c r="D122" s="75"/>
      <c r="E122" s="75"/>
      <c r="F122" s="75"/>
      <c r="I122" s="78"/>
    </row>
    <row r="123" spans="1:9" s="58" customFormat="1" ht="19.5" x14ac:dyDescent="0.2">
      <c r="A123" s="79"/>
      <c r="B123" s="80"/>
      <c r="C123" s="81"/>
      <c r="D123" s="81"/>
      <c r="E123" s="81"/>
      <c r="F123" s="82"/>
      <c r="I123" s="59"/>
    </row>
    <row r="124" spans="1:9" s="61" customFormat="1" ht="14.25" x14ac:dyDescent="0.2">
      <c r="A124" s="148" t="s">
        <v>69</v>
      </c>
      <c r="B124" s="148"/>
      <c r="C124" s="148"/>
      <c r="D124" s="148"/>
      <c r="I124" s="63"/>
    </row>
    <row r="125" spans="1:9" s="61" customFormat="1" x14ac:dyDescent="0.2">
      <c r="F125" s="62"/>
      <c r="I125" s="63"/>
    </row>
    <row r="126" spans="1:9" s="61" customFormat="1" x14ac:dyDescent="0.2">
      <c r="A126" s="60" t="s">
        <v>70</v>
      </c>
      <c r="F126" s="62"/>
      <c r="I126" s="63"/>
    </row>
    <row r="127" spans="1:9" s="61" customFormat="1" x14ac:dyDescent="0.2">
      <c r="F127" s="62"/>
      <c r="I127" s="63"/>
    </row>
    <row r="128" spans="1:9" s="61" customFormat="1" x14ac:dyDescent="0.2">
      <c r="F128" s="62"/>
      <c r="I128" s="63"/>
    </row>
    <row r="129" spans="6:9" s="61" customFormat="1" x14ac:dyDescent="0.2">
      <c r="F129" s="62"/>
      <c r="I129" s="63"/>
    </row>
    <row r="130" spans="6:9" s="61" customFormat="1" x14ac:dyDescent="0.2">
      <c r="F130" s="62"/>
      <c r="I130" s="63"/>
    </row>
    <row r="131" spans="6:9" s="61" customFormat="1" x14ac:dyDescent="0.2">
      <c r="F131" s="62"/>
      <c r="I131" s="63"/>
    </row>
    <row r="132" spans="6:9" s="61" customFormat="1" x14ac:dyDescent="0.2">
      <c r="F132" s="62"/>
      <c r="I132" s="63"/>
    </row>
    <row r="133" spans="6:9" s="61" customFormat="1" x14ac:dyDescent="0.2">
      <c r="F133" s="62"/>
      <c r="I133" s="63"/>
    </row>
    <row r="134" spans="6:9" s="61" customFormat="1" x14ac:dyDescent="0.2">
      <c r="F134" s="62"/>
      <c r="I134" s="63"/>
    </row>
    <row r="135" spans="6:9" s="61" customFormat="1" x14ac:dyDescent="0.2">
      <c r="F135" s="62"/>
      <c r="I135" s="63"/>
    </row>
    <row r="136" spans="6:9" s="61" customFormat="1" x14ac:dyDescent="0.2">
      <c r="F136" s="62"/>
      <c r="I136" s="63"/>
    </row>
    <row r="137" spans="6:9" s="61" customFormat="1" x14ac:dyDescent="0.2">
      <c r="F137" s="62"/>
      <c r="I137" s="63"/>
    </row>
    <row r="138" spans="6:9" s="61" customFormat="1" x14ac:dyDescent="0.2">
      <c r="F138" s="62"/>
      <c r="I138" s="63"/>
    </row>
    <row r="139" spans="6:9" s="61" customFormat="1" x14ac:dyDescent="0.2">
      <c r="F139" s="62"/>
      <c r="I139" s="63"/>
    </row>
    <row r="140" spans="6:9" s="61" customFormat="1" x14ac:dyDescent="0.2">
      <c r="F140" s="62"/>
      <c r="I140" s="63"/>
    </row>
    <row r="141" spans="6:9" s="61" customFormat="1" x14ac:dyDescent="0.2">
      <c r="F141" s="62"/>
      <c r="I141" s="63"/>
    </row>
    <row r="142" spans="6:9" s="61" customFormat="1" x14ac:dyDescent="0.2">
      <c r="F142" s="62"/>
      <c r="I142" s="63"/>
    </row>
    <row r="143" spans="6:9" s="61" customFormat="1" x14ac:dyDescent="0.2">
      <c r="F143" s="62"/>
      <c r="I143" s="63"/>
    </row>
    <row r="144" spans="6:9" s="61" customFormat="1" x14ac:dyDescent="0.2">
      <c r="F144" s="62"/>
      <c r="I144" s="63"/>
    </row>
  </sheetData>
  <mergeCells count="11">
    <mergeCell ref="A7:F7"/>
    <mergeCell ref="A8:F8"/>
    <mergeCell ref="A9:F9"/>
    <mergeCell ref="A12:F12"/>
    <mergeCell ref="A124:D124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2016-04-07T10:49:23Z</cp:lastPrinted>
  <dcterms:created xsi:type="dcterms:W3CDTF">2014-01-29T12:03:10Z</dcterms:created>
  <dcterms:modified xsi:type="dcterms:W3CDTF">2016-04-07T10:50:04Z</dcterms:modified>
</cp:coreProperties>
</file>