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голосованию'!$A$1:$I$147</definedName>
    <definedName name="_xlnm.Print_Area" localSheetId="1">'по заявлению'!$A$1:$I$150</definedName>
    <definedName name="_xlnm.Print_Area" localSheetId="0">'проект 290 Пост'!$A$1:$I$152</definedName>
  </definedNames>
  <calcPr fullCalcOnLoad="1" fullPrecision="0"/>
</workbook>
</file>

<file path=xl/sharedStrings.xml><?xml version="1.0" encoding="utf-8"?>
<sst xmlns="http://schemas.openxmlformats.org/spreadsheetml/2006/main" count="744" uniqueCount="173">
  <si>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</si>
  <si>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</si>
  <si>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</si>
  <si>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</si>
  <si>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</si>
  <si>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</si>
  <si>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</si>
  <si>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</si>
  <si>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</si>
  <si>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</si>
  <si>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</si>
  <si>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</si>
  <si>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</si>
  <si>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</si>
  <si>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</si>
  <si>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</si>
  <si>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</si>
  <si>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</si>
  <si>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</si>
  <si>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</si>
  <si>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</si>
  <si>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</si>
  <si>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</si>
  <si>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</si>
  <si>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</si>
  <si>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</si>
  <si>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</si>
  <si>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</si>
  <si>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</si>
  <si>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</si>
  <si>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</si>
  <si>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</si>
  <si>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</si>
  <si>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</si>
  <si>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</si>
  <si>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</si>
  <si>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</si>
  <si>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</si>
  <si>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</si>
  <si>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</si>
  <si>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</si>
  <si>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</si>
  <si>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</si>
  <si>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</si>
  <si>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</si>
  <si>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</si>
  <si>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</si>
  <si>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</si>
  <si>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</si>
  <si>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</si>
  <si>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</si>
  <si>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</si>
  <si>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</si>
  <si>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</si>
  <si>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</si>
  <si>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</si>
  <si>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очистка от снега и наледи подъездных козырьков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</si>
  <si>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</si>
  <si>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</si>
  <si>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</si>
  <si>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</si>
  <si>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</si>
  <si>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</si>
  <si>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</si>
  <si>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ВСЕГО:</t>
  </si>
  <si>
    <t>замена насоса гвс / резерв /</t>
  </si>
  <si>
    <t>Сбор, вывоз и утилизация ТБО*, руб/м2</t>
  </si>
  <si>
    <t>Проект</t>
  </si>
  <si>
    <t>учет работ по капремонту</t>
  </si>
  <si>
    <t>1 раз в 3 года</t>
  </si>
  <si>
    <t>Итого:</t>
  </si>
  <si>
    <t>гидравлическое испытание элеваторных узлов и запорной арматуры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</si>
  <si>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</si>
  <si>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</si>
  <si>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</si>
  <si>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1 раз в 4 года</t>
  </si>
  <si>
    <t>по адресу: ул.Парковая, д.25 (S жилые + нежилые = 3495,3 м2, S придом.тер.=3471,24м2)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</si>
  <si>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</si>
  <si>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</si>
  <si>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</si>
  <si>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</si>
  <si>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</si>
  <si>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</si>
  <si>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</si>
  <si>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</si>
  <si>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</si>
  <si>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</si>
  <si>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</si>
  <si>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</si>
  <si>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</si>
  <si>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</si>
  <si>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</si>
  <si>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</si>
  <si>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</si>
  <si>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</si>
  <si>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</si>
  <si>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</si>
  <si>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</si>
  <si>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</si>
  <si>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</si>
  <si>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</si>
  <si>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</si>
  <si>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</si>
  <si>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</si>
  <si>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</si>
  <si>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</si>
  <si>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</si>
  <si>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</si>
  <si>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</si>
  <si>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</si>
  <si>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</si>
  <si>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</si>
  <si>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</si>
  <si>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</si>
  <si>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смена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</si>
  <si>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</si>
  <si>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</si>
  <si>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</si>
  <si>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</si>
  <si>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</si>
  <si>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</si>
  <si>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</si>
  <si>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Регламентные работы по системе холодного водоснабжения в т.числе: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</si>
  <si>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</si>
  <si>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</si>
  <si>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</si>
  <si>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</si>
  <si>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</si>
  <si>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3495,3 м2</t>
  </si>
  <si>
    <t>3471,24 м2</t>
  </si>
  <si>
    <t>1 шт</t>
  </si>
  <si>
    <t>ревизия задвижек отопления</t>
  </si>
  <si>
    <t xml:space="preserve">1 раз </t>
  </si>
  <si>
    <t>4 пробы</t>
  </si>
  <si>
    <t>Приложение № 3</t>
  </si>
  <si>
    <t xml:space="preserve">от _____________ 2016 г </t>
  </si>
  <si>
    <t>310 м2</t>
  </si>
  <si>
    <t>332 м</t>
  </si>
  <si>
    <t>907,6 м2</t>
  </si>
  <si>
    <t>901 м</t>
  </si>
  <si>
    <t>606 м</t>
  </si>
  <si>
    <t>303 м</t>
  </si>
  <si>
    <t>500 м</t>
  </si>
  <si>
    <t>280 м</t>
  </si>
  <si>
    <t>64 канала</t>
  </si>
  <si>
    <t>991,4 м2</t>
  </si>
  <si>
    <t>ВСЕГО с  содержанием  лестничных клеток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</si>
  <si>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</si>
  <si>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отопления(ориентировочная стоимость)</t>
  </si>
  <si>
    <t>Ремонт балконных плит - 10 м2</t>
  </si>
  <si>
    <t>Устройство подъездных площадок (пандусов) - 4 шт.</t>
  </si>
  <si>
    <t>Ремонт панельных швов - 25 мп</t>
  </si>
  <si>
    <t>Окраска металлических решеток подвальных продух - 2,5 м2</t>
  </si>
  <si>
    <t>Ремонт подъездных козырьков - 4 шт.</t>
  </si>
  <si>
    <t>Ремонт подвальных входов (цоколь) - 3 шт.</t>
  </si>
  <si>
    <t>Изоляция трубопроводов СТС "К-FLEX " Ду 57 мм - 10 мп</t>
  </si>
  <si>
    <t>Уборка мусора в тех. подвале 1,5 м3</t>
  </si>
  <si>
    <t>объем теплоносителя на наполнение системы теплоснабжения (договор с ТПК)</t>
  </si>
  <si>
    <t>Техническое диагностирование внутридомового газового оборудования (ВГДО)</t>
  </si>
  <si>
    <t>рассмотрение обращений граждан</t>
  </si>
  <si>
    <t>информационное сообщение (ГИС ЖКХ)</t>
  </si>
  <si>
    <t>на 2017 -2018 гг.</t>
  </si>
  <si>
    <t>(стоимость услуг  увеличена на 8,6 % в соответствии с уровнем инфляции 2016 г.)</t>
  </si>
  <si>
    <t>Поверка   приборов учета теплоэнергии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</si>
  <si>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</si>
  <si>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</si>
  <si>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</si>
  <si>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</si>
  <si>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</si>
  <si>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</si>
  <si>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 без содержания лестничных клеток)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</si>
  <si>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дезинфекция вентканалов, прочистка канализационных выпусков до стены здания)</t>
    </r>
  </si>
  <si>
    <t>Установка лавочек 4 шт.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</si>
</sst>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sz val="10"/>
      <color indexed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24" fillId="25" borderId="21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2" fontId="0" fillId="25" borderId="21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left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left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23" fillId="25" borderId="18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2" fontId="23" fillId="25" borderId="22" xfId="0" applyNumberFormat="1" applyFont="1" applyFill="1" applyBorder="1" applyAlignment="1">
      <alignment horizontal="center" vertical="center" wrapText="1"/>
    </xf>
    <xf numFmtId="4" fontId="24" fillId="25" borderId="26" xfId="0" applyNumberFormat="1" applyFont="1" applyFill="1" applyBorder="1" applyAlignment="1">
      <alignment horizontal="left" vertical="center" wrapText="1"/>
    </xf>
    <xf numFmtId="4" fontId="24" fillId="25" borderId="16" xfId="0" applyNumberFormat="1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24" fillId="25" borderId="22" xfId="0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4" fontId="0" fillId="25" borderId="23" xfId="0" applyNumberFormat="1" applyFont="1" applyFill="1" applyBorder="1" applyAlignment="1">
      <alignment horizontal="center" vertical="center" wrapText="1"/>
    </xf>
    <xf numFmtId="4" fontId="0" fillId="25" borderId="22" xfId="0" applyNumberFormat="1" applyFont="1" applyFill="1" applyBorder="1" applyAlignment="1">
      <alignment horizontal="center" vertical="center" wrapText="1"/>
    </xf>
    <xf numFmtId="4" fontId="0" fillId="25" borderId="30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0" fillId="25" borderId="31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horizontal="center" vertical="center" wrapText="1"/>
    </xf>
    <xf numFmtId="2" fontId="19" fillId="25" borderId="11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25" borderId="21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4" fontId="18" fillId="25" borderId="21" xfId="0" applyNumberFormat="1" applyFont="1" applyFill="1" applyBorder="1" applyAlignment="1">
      <alignment horizontal="center" vertical="center" wrapText="1"/>
    </xf>
    <xf numFmtId="4" fontId="18" fillId="25" borderId="16" xfId="0" applyNumberFormat="1" applyFont="1" applyFill="1" applyBorder="1" applyAlignment="1">
      <alignment horizontal="center" vertical="center" wrapText="1"/>
    </xf>
    <xf numFmtId="4" fontId="18" fillId="25" borderId="31" xfId="0" applyNumberFormat="1" applyFont="1" applyFill="1" applyBorder="1" applyAlignment="1">
      <alignment horizontal="center" vertical="center" wrapText="1"/>
    </xf>
    <xf numFmtId="4" fontId="18" fillId="25" borderId="0" xfId="0" applyNumberFormat="1" applyFont="1" applyFill="1" applyAlignment="1">
      <alignment horizontal="center" vertical="center" wrapText="1"/>
    </xf>
    <xf numFmtId="4" fontId="18" fillId="25" borderId="22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24" fillId="25" borderId="22" xfId="0" applyNumberFormat="1" applyFont="1" applyFill="1" applyBorder="1" applyAlignment="1">
      <alignment horizontal="center" vertical="center" wrapText="1"/>
    </xf>
    <xf numFmtId="4" fontId="18" fillId="25" borderId="30" xfId="0" applyNumberFormat="1" applyFont="1" applyFill="1" applyBorder="1" applyAlignment="1">
      <alignment horizontal="center" vertical="center" wrapText="1"/>
    </xf>
    <xf numFmtId="4" fontId="18" fillId="25" borderId="23" xfId="0" applyNumberFormat="1" applyFont="1" applyFill="1" applyBorder="1" applyAlignment="1">
      <alignment horizontal="center" vertical="center" wrapText="1"/>
    </xf>
    <xf numFmtId="4" fontId="18" fillId="25" borderId="25" xfId="0" applyNumberFormat="1" applyFont="1" applyFill="1" applyBorder="1" applyAlignment="1">
      <alignment horizontal="center" vertical="center" wrapText="1"/>
    </xf>
    <xf numFmtId="4" fontId="18" fillId="25" borderId="32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18" fillId="25" borderId="33" xfId="0" applyNumberFormat="1" applyFont="1" applyFill="1" applyBorder="1" applyAlignment="1">
      <alignment horizontal="center" vertical="center" wrapText="1"/>
    </xf>
    <xf numFmtId="4" fontId="18" fillId="25" borderId="34" xfId="0" applyNumberFormat="1" applyFont="1" applyFill="1" applyBorder="1" applyAlignment="1">
      <alignment horizontal="center" vertical="center" wrapText="1"/>
    </xf>
    <xf numFmtId="4" fontId="18" fillId="25" borderId="20" xfId="0" applyNumberFormat="1" applyFont="1" applyFill="1" applyBorder="1" applyAlignment="1">
      <alignment horizontal="center" vertical="center" wrapText="1"/>
    </xf>
    <xf numFmtId="4" fontId="18" fillId="25" borderId="35" xfId="0" applyNumberFormat="1" applyFont="1" applyFill="1" applyBorder="1" applyAlignment="1">
      <alignment horizontal="center" vertical="center" wrapText="1"/>
    </xf>
    <xf numFmtId="4" fontId="18" fillId="25" borderId="36" xfId="0" applyNumberFormat="1" applyFont="1" applyFill="1" applyBorder="1" applyAlignment="1">
      <alignment horizontal="center" vertical="center" wrapText="1"/>
    </xf>
    <xf numFmtId="4" fontId="18" fillId="25" borderId="37" xfId="0" applyNumberFormat="1" applyFont="1" applyFill="1" applyBorder="1" applyAlignment="1">
      <alignment horizontal="center" vertical="center" wrapText="1"/>
    </xf>
    <xf numFmtId="4" fontId="23" fillId="25" borderId="38" xfId="0" applyNumberFormat="1" applyFont="1" applyFill="1" applyBorder="1" applyAlignment="1">
      <alignment horizontal="center"/>
    </xf>
    <xf numFmtId="0" fontId="19" fillId="25" borderId="22" xfId="0" applyFont="1" applyFill="1" applyBorder="1" applyAlignment="1">
      <alignment horizontal="left" vertical="center" wrapText="1"/>
    </xf>
    <xf numFmtId="0" fontId="18" fillId="25" borderId="18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/>
    </xf>
    <xf numFmtId="2" fontId="23" fillId="25" borderId="0" xfId="0" applyNumberFormat="1" applyFont="1" applyFill="1" applyBorder="1" applyAlignment="1">
      <alignment horizontal="center" vertical="center"/>
    </xf>
    <xf numFmtId="2" fontId="23" fillId="25" borderId="11" xfId="0" applyNumberFormat="1" applyFont="1" applyFill="1" applyBorder="1" applyAlignment="1">
      <alignment horizontal="center" vertical="center" wrapText="1"/>
    </xf>
    <xf numFmtId="4" fontId="0" fillId="25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25" borderId="39" xfId="0" applyNumberFormat="1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3"/>
  <sheetViews>
    <sheetView view="pageBreakPreview" zoomScale="90" zoomScaleNormal="80" zoomScaleSheetLayoutView="90" zoomScalePageLayoutView="25" workbookViewId="0" topLeftCell="A1">
      <selection activeCell="E48" sqref="E48:I49"/>
    </sheetView>
  </sheetViews>
  <sheetFormatPr defaultColWidth="9.00390625" defaultRowHeight="12.75"/>
  <cols>
    <col min="1" max="1" width="72.75390625" style="1" customWidth="1"/>
    <col min="2" max="2" width="20.375" style="1" customWidth="1"/>
    <col min="3" max="3" width="13.875" style="1" hidden="1" customWidth="1"/>
    <col min="4" max="4" width="13.875" style="1" customWidth="1"/>
    <col min="5" max="5" width="17.75390625" style="1" bestFit="1" customWidth="1"/>
    <col min="6" max="6" width="13.875" style="1" hidden="1" customWidth="1"/>
    <col min="7" max="7" width="20.875" style="31" hidden="1" customWidth="1"/>
    <col min="8" max="8" width="14.25390625" style="1" customWidth="1"/>
    <col min="9" max="9" width="20.875" style="31" customWidth="1"/>
    <col min="10" max="10" width="15.375" style="1" customWidth="1"/>
    <col min="11" max="11" width="15.375" style="1" hidden="1" customWidth="1"/>
    <col min="12" max="12" width="15.375" style="46" hidden="1" customWidth="1"/>
    <col min="13" max="15" width="15.375" style="1" customWidth="1"/>
    <col min="16" max="16384" width="9.125" style="1" customWidth="1"/>
  </cols>
  <sheetData>
    <row r="1" spans="1:9" ht="16.5" customHeight="1">
      <c r="A1" s="153" t="s">
        <v>134</v>
      </c>
      <c r="B1" s="154"/>
      <c r="C1" s="154"/>
      <c r="D1" s="154"/>
      <c r="E1" s="154"/>
      <c r="F1" s="154"/>
      <c r="G1" s="154"/>
      <c r="H1" s="154"/>
      <c r="I1" s="154"/>
    </row>
    <row r="2" spans="2:9" ht="12.75" customHeight="1">
      <c r="B2" s="155"/>
      <c r="C2" s="155"/>
      <c r="D2" s="155"/>
      <c r="E2" s="155"/>
      <c r="F2" s="155"/>
      <c r="G2" s="155"/>
      <c r="H2" s="154"/>
      <c r="I2" s="154"/>
    </row>
    <row r="3" spans="1:9" ht="21" customHeight="1">
      <c r="A3" s="64" t="s">
        <v>161</v>
      </c>
      <c r="B3" s="155" t="s">
        <v>0</v>
      </c>
      <c r="C3" s="155"/>
      <c r="D3" s="155"/>
      <c r="E3" s="155"/>
      <c r="F3" s="155"/>
      <c r="G3" s="155"/>
      <c r="H3" s="154"/>
      <c r="I3" s="154"/>
    </row>
    <row r="4" spans="2:9" ht="14.25" customHeight="1">
      <c r="B4" s="155" t="s">
        <v>135</v>
      </c>
      <c r="C4" s="155"/>
      <c r="D4" s="155"/>
      <c r="E4" s="155"/>
      <c r="F4" s="155"/>
      <c r="G4" s="155"/>
      <c r="H4" s="154"/>
      <c r="I4" s="154"/>
    </row>
    <row r="5" spans="1:12" ht="33" customHeight="1">
      <c r="A5" s="156" t="s">
        <v>67</v>
      </c>
      <c r="B5" s="157"/>
      <c r="C5" s="157"/>
      <c r="D5" s="157"/>
      <c r="E5" s="157"/>
      <c r="F5" s="157"/>
      <c r="G5" s="157"/>
      <c r="H5" s="157"/>
      <c r="I5" s="157"/>
      <c r="L5" s="1"/>
    </row>
    <row r="6" spans="2:10" ht="35.25" customHeight="1" hidden="1">
      <c r="B6" s="2"/>
      <c r="C6" s="2"/>
      <c r="D6" s="2"/>
      <c r="E6" s="2"/>
      <c r="F6" s="2"/>
      <c r="G6" s="3"/>
      <c r="H6" s="2"/>
      <c r="I6" s="2"/>
      <c r="J6" s="2"/>
    </row>
    <row r="7" spans="1:10" ht="21.75" customHeight="1">
      <c r="A7" s="158" t="s">
        <v>162</v>
      </c>
      <c r="B7" s="158"/>
      <c r="C7" s="158"/>
      <c r="D7" s="158"/>
      <c r="E7" s="158"/>
      <c r="F7" s="158"/>
      <c r="G7" s="158"/>
      <c r="H7" s="158"/>
      <c r="I7" s="158"/>
      <c r="J7" s="2"/>
    </row>
    <row r="8" spans="1:12" s="4" customFormat="1" ht="22.5" customHeight="1">
      <c r="A8" s="159" t="s">
        <v>1</v>
      </c>
      <c r="B8" s="159"/>
      <c r="C8" s="159"/>
      <c r="D8" s="159"/>
      <c r="E8" s="159"/>
      <c r="F8" s="160"/>
      <c r="G8" s="160"/>
      <c r="H8" s="160"/>
      <c r="I8" s="160"/>
      <c r="L8" s="47"/>
    </row>
    <row r="9" spans="1:9" s="5" customFormat="1" ht="18.75" customHeight="1">
      <c r="A9" s="159" t="s">
        <v>76</v>
      </c>
      <c r="B9" s="159"/>
      <c r="C9" s="159"/>
      <c r="D9" s="159"/>
      <c r="E9" s="159"/>
      <c r="F9" s="160"/>
      <c r="G9" s="160"/>
      <c r="H9" s="160"/>
      <c r="I9" s="160"/>
    </row>
    <row r="10" spans="1:9" s="6" customFormat="1" ht="17.25" customHeight="1">
      <c r="A10" s="161" t="s">
        <v>55</v>
      </c>
      <c r="B10" s="161"/>
      <c r="C10" s="161"/>
      <c r="D10" s="161"/>
      <c r="E10" s="161"/>
      <c r="F10" s="162"/>
      <c r="G10" s="162"/>
      <c r="H10" s="162"/>
      <c r="I10" s="162"/>
    </row>
    <row r="11" spans="1:9" s="5" customFormat="1" ht="30" customHeight="1" thickBot="1">
      <c r="A11" s="163" t="s">
        <v>63</v>
      </c>
      <c r="B11" s="163"/>
      <c r="C11" s="163"/>
      <c r="D11" s="163"/>
      <c r="E11" s="163"/>
      <c r="F11" s="164"/>
      <c r="G11" s="164"/>
      <c r="H11" s="164"/>
      <c r="I11" s="164"/>
    </row>
    <row r="12" spans="1:12" s="11" customFormat="1" ht="139.5" customHeight="1" thickBot="1">
      <c r="A12" s="7" t="s">
        <v>2</v>
      </c>
      <c r="B12" s="8" t="s">
        <v>3</v>
      </c>
      <c r="C12" s="9" t="s">
        <v>4</v>
      </c>
      <c r="D12" s="9" t="s">
        <v>83</v>
      </c>
      <c r="E12" s="9" t="s">
        <v>32</v>
      </c>
      <c r="F12" s="9" t="s">
        <v>4</v>
      </c>
      <c r="G12" s="10" t="s">
        <v>5</v>
      </c>
      <c r="H12" s="9" t="s">
        <v>4</v>
      </c>
      <c r="I12" s="10" t="s">
        <v>5</v>
      </c>
      <c r="L12" s="48"/>
    </row>
    <row r="13" spans="1:12" s="15" customFormat="1" ht="12.75">
      <c r="A13" s="12">
        <v>1</v>
      </c>
      <c r="B13" s="13">
        <v>2</v>
      </c>
      <c r="C13" s="13">
        <v>3</v>
      </c>
      <c r="D13" s="35">
        <v>3</v>
      </c>
      <c r="E13" s="35">
        <v>4</v>
      </c>
      <c r="F13" s="13">
        <v>3</v>
      </c>
      <c r="G13" s="14">
        <v>4</v>
      </c>
      <c r="H13" s="37">
        <v>5</v>
      </c>
      <c r="I13" s="38">
        <v>6</v>
      </c>
      <c r="L13" s="49"/>
    </row>
    <row r="14" spans="1:12" s="15" customFormat="1" ht="49.5" customHeight="1">
      <c r="A14" s="165" t="s">
        <v>6</v>
      </c>
      <c r="B14" s="166"/>
      <c r="C14" s="166"/>
      <c r="D14" s="166"/>
      <c r="E14" s="166"/>
      <c r="F14" s="166"/>
      <c r="G14" s="166"/>
      <c r="H14" s="167"/>
      <c r="I14" s="168"/>
      <c r="L14" s="49"/>
    </row>
    <row r="15" spans="1:12" s="11" customFormat="1" ht="15">
      <c r="A15" s="69" t="s">
        <v>72</v>
      </c>
      <c r="B15" s="74" t="s">
        <v>7</v>
      </c>
      <c r="C15" s="16">
        <f>G15*12</f>
        <v>0</v>
      </c>
      <c r="D15" s="83" t="s">
        <v>128</v>
      </c>
      <c r="E15" s="121">
        <f>H15*J15</f>
        <v>156869.06</v>
      </c>
      <c r="F15" s="122">
        <f>I15*12</f>
        <v>44.88</v>
      </c>
      <c r="G15" s="123"/>
      <c r="H15" s="122">
        <f>I15*12</f>
        <v>44.88</v>
      </c>
      <c r="I15" s="122">
        <f>I26+I28</f>
        <v>3.74</v>
      </c>
      <c r="J15" s="11">
        <v>3495.3</v>
      </c>
      <c r="K15" s="11">
        <v>1.07</v>
      </c>
      <c r="L15" s="48">
        <v>2.24</v>
      </c>
    </row>
    <row r="16" spans="1:12" s="11" customFormat="1" ht="26.25" customHeight="1">
      <c r="A16" s="87" t="s">
        <v>57</v>
      </c>
      <c r="B16" s="88" t="s">
        <v>58</v>
      </c>
      <c r="C16" s="16"/>
      <c r="D16" s="83"/>
      <c r="E16" s="121"/>
      <c r="F16" s="122"/>
      <c r="G16" s="123"/>
      <c r="H16" s="122"/>
      <c r="I16" s="122"/>
      <c r="J16" s="11">
        <v>3495.3</v>
      </c>
      <c r="L16" s="48"/>
    </row>
    <row r="17" spans="1:12" s="11" customFormat="1" ht="15">
      <c r="A17" s="87" t="s">
        <v>59</v>
      </c>
      <c r="B17" s="88" t="s">
        <v>58</v>
      </c>
      <c r="C17" s="16"/>
      <c r="D17" s="83"/>
      <c r="E17" s="121"/>
      <c r="F17" s="122"/>
      <c r="G17" s="123"/>
      <c r="H17" s="122"/>
      <c r="I17" s="122"/>
      <c r="J17" s="11">
        <v>3495.3</v>
      </c>
      <c r="L17" s="48"/>
    </row>
    <row r="18" spans="1:12" s="11" customFormat="1" ht="125.25" customHeight="1">
      <c r="A18" s="87" t="s">
        <v>77</v>
      </c>
      <c r="B18" s="88" t="s">
        <v>20</v>
      </c>
      <c r="C18" s="16"/>
      <c r="D18" s="83"/>
      <c r="E18" s="121"/>
      <c r="F18" s="122"/>
      <c r="G18" s="123"/>
      <c r="H18" s="122"/>
      <c r="I18" s="122"/>
      <c r="J18" s="11">
        <v>3495.3</v>
      </c>
      <c r="L18" s="48"/>
    </row>
    <row r="19" spans="1:9" s="120" customFormat="1" ht="15">
      <c r="A19" s="87" t="s">
        <v>78</v>
      </c>
      <c r="B19" s="88" t="s">
        <v>58</v>
      </c>
      <c r="C19" s="58"/>
      <c r="D19" s="119"/>
      <c r="E19" s="88"/>
      <c r="F19" s="88"/>
      <c r="G19" s="124"/>
      <c r="H19" s="125"/>
      <c r="I19" s="125"/>
    </row>
    <row r="20" spans="1:9" s="120" customFormat="1" ht="15">
      <c r="A20" s="87" t="s">
        <v>79</v>
      </c>
      <c r="B20" s="88" t="s">
        <v>58</v>
      </c>
      <c r="C20" s="56"/>
      <c r="D20" s="121"/>
      <c r="E20" s="122"/>
      <c r="F20" s="122"/>
      <c r="G20" s="124"/>
      <c r="H20" s="125"/>
      <c r="I20" s="125"/>
    </row>
    <row r="21" spans="1:9" s="11" customFormat="1" ht="25.5">
      <c r="A21" s="117" t="s">
        <v>80</v>
      </c>
      <c r="B21" s="118" t="s">
        <v>10</v>
      </c>
      <c r="C21" s="83"/>
      <c r="D21" s="116"/>
      <c r="E21" s="126"/>
      <c r="F21" s="126"/>
      <c r="G21" s="127"/>
      <c r="H21" s="111"/>
      <c r="I21" s="111"/>
    </row>
    <row r="22" spans="1:9" s="11" customFormat="1" ht="18.75">
      <c r="A22" s="117" t="s">
        <v>81</v>
      </c>
      <c r="B22" s="118" t="s">
        <v>12</v>
      </c>
      <c r="C22" s="16"/>
      <c r="D22" s="116"/>
      <c r="E22" s="126"/>
      <c r="F22" s="128"/>
      <c r="G22" s="127"/>
      <c r="H22" s="111"/>
      <c r="I22" s="111"/>
    </row>
    <row r="23" spans="1:9" s="11" customFormat="1" ht="18.75">
      <c r="A23" s="117" t="s">
        <v>159</v>
      </c>
      <c r="B23" s="118" t="s">
        <v>58</v>
      </c>
      <c r="C23" s="16"/>
      <c r="D23" s="116"/>
      <c r="E23" s="126"/>
      <c r="F23" s="128"/>
      <c r="G23" s="127"/>
      <c r="H23" s="111"/>
      <c r="I23" s="111"/>
    </row>
    <row r="24" spans="1:9" s="11" customFormat="1" ht="15">
      <c r="A24" s="117" t="s">
        <v>160</v>
      </c>
      <c r="B24" s="118" t="s">
        <v>58</v>
      </c>
      <c r="C24" s="83"/>
      <c r="D24" s="116"/>
      <c r="E24" s="126"/>
      <c r="F24" s="126"/>
      <c r="G24" s="127"/>
      <c r="H24" s="111"/>
      <c r="I24" s="111"/>
    </row>
    <row r="25" spans="1:9" s="11" customFormat="1" ht="15">
      <c r="A25" s="117" t="s">
        <v>82</v>
      </c>
      <c r="B25" s="118" t="s">
        <v>15</v>
      </c>
      <c r="C25" s="83"/>
      <c r="D25" s="116"/>
      <c r="E25" s="126"/>
      <c r="F25" s="126"/>
      <c r="G25" s="127"/>
      <c r="H25" s="111"/>
      <c r="I25" s="111"/>
    </row>
    <row r="26" spans="1:12" s="11" customFormat="1" ht="15">
      <c r="A26" s="69" t="s">
        <v>70</v>
      </c>
      <c r="B26" s="70"/>
      <c r="C26" s="55"/>
      <c r="D26" s="56"/>
      <c r="E26" s="121"/>
      <c r="F26" s="122"/>
      <c r="G26" s="121"/>
      <c r="H26" s="125"/>
      <c r="I26" s="125">
        <v>3.61</v>
      </c>
      <c r="J26" s="11">
        <v>3495.3</v>
      </c>
      <c r="L26" s="48"/>
    </row>
    <row r="27" spans="1:12" s="11" customFormat="1" ht="15">
      <c r="A27" s="67" t="s">
        <v>68</v>
      </c>
      <c r="B27" s="68" t="s">
        <v>58</v>
      </c>
      <c r="C27" s="57"/>
      <c r="D27" s="58"/>
      <c r="E27" s="119"/>
      <c r="F27" s="88"/>
      <c r="G27" s="119"/>
      <c r="H27" s="129"/>
      <c r="I27" s="129">
        <v>0.13</v>
      </c>
      <c r="J27" s="11">
        <v>3495.3</v>
      </c>
      <c r="L27" s="48"/>
    </row>
    <row r="28" spans="1:12" s="11" customFormat="1" ht="15">
      <c r="A28" s="69" t="s">
        <v>70</v>
      </c>
      <c r="B28" s="70"/>
      <c r="C28" s="55"/>
      <c r="D28" s="56"/>
      <c r="E28" s="121"/>
      <c r="F28" s="122"/>
      <c r="G28" s="123"/>
      <c r="H28" s="122"/>
      <c r="I28" s="122">
        <f>I27</f>
        <v>0.13</v>
      </c>
      <c r="J28" s="11">
        <v>3495.3</v>
      </c>
      <c r="L28" s="48"/>
    </row>
    <row r="29" spans="1:12" s="11" customFormat="1" ht="30">
      <c r="A29" s="69" t="s">
        <v>8</v>
      </c>
      <c r="B29" s="70" t="s">
        <v>9</v>
      </c>
      <c r="C29" s="55">
        <f>G29*12</f>
        <v>0</v>
      </c>
      <c r="D29" s="56" t="s">
        <v>129</v>
      </c>
      <c r="E29" s="121">
        <f>H29*J29</f>
        <v>180776.92</v>
      </c>
      <c r="F29" s="122">
        <f>I29*12</f>
        <v>51.72</v>
      </c>
      <c r="G29" s="123"/>
      <c r="H29" s="122">
        <f>I29*12</f>
        <v>51.72</v>
      </c>
      <c r="I29" s="122">
        <v>4.31</v>
      </c>
      <c r="J29" s="11">
        <v>3495.3</v>
      </c>
      <c r="K29" s="11">
        <v>1.07</v>
      </c>
      <c r="L29" s="48">
        <v>2.87</v>
      </c>
    </row>
    <row r="30" spans="1:12" s="39" customFormat="1" ht="15">
      <c r="A30" s="87" t="s">
        <v>84</v>
      </c>
      <c r="B30" s="88" t="s">
        <v>9</v>
      </c>
      <c r="C30" s="55"/>
      <c r="D30" s="56"/>
      <c r="E30" s="121"/>
      <c r="F30" s="122"/>
      <c r="G30" s="123"/>
      <c r="H30" s="122"/>
      <c r="I30" s="122"/>
      <c r="J30" s="11">
        <v>3495.3</v>
      </c>
      <c r="L30" s="50"/>
    </row>
    <row r="31" spans="1:12" s="39" customFormat="1" ht="15">
      <c r="A31" s="87" t="s">
        <v>85</v>
      </c>
      <c r="B31" s="88" t="s">
        <v>86</v>
      </c>
      <c r="C31" s="55"/>
      <c r="D31" s="56"/>
      <c r="E31" s="121"/>
      <c r="F31" s="122"/>
      <c r="G31" s="123"/>
      <c r="H31" s="122"/>
      <c r="I31" s="122"/>
      <c r="J31" s="11">
        <v>3495.3</v>
      </c>
      <c r="L31" s="50"/>
    </row>
    <row r="32" spans="1:12" s="39" customFormat="1" ht="15">
      <c r="A32" s="87" t="s">
        <v>87</v>
      </c>
      <c r="B32" s="88" t="s">
        <v>88</v>
      </c>
      <c r="C32" s="55"/>
      <c r="D32" s="56"/>
      <c r="E32" s="121"/>
      <c r="F32" s="122"/>
      <c r="G32" s="123"/>
      <c r="H32" s="122"/>
      <c r="I32" s="122"/>
      <c r="J32" s="11">
        <v>3495.3</v>
      </c>
      <c r="L32" s="50"/>
    </row>
    <row r="33" spans="1:12" s="39" customFormat="1" ht="15">
      <c r="A33" s="87" t="s">
        <v>60</v>
      </c>
      <c r="B33" s="88" t="s">
        <v>9</v>
      </c>
      <c r="C33" s="55"/>
      <c r="D33" s="56"/>
      <c r="E33" s="121"/>
      <c r="F33" s="122"/>
      <c r="G33" s="123"/>
      <c r="H33" s="122"/>
      <c r="I33" s="122"/>
      <c r="J33" s="11">
        <v>3495.3</v>
      </c>
      <c r="L33" s="50"/>
    </row>
    <row r="34" spans="1:12" s="39" customFormat="1" ht="25.5">
      <c r="A34" s="87" t="s">
        <v>61</v>
      </c>
      <c r="B34" s="88" t="s">
        <v>10</v>
      </c>
      <c r="C34" s="55"/>
      <c r="D34" s="56"/>
      <c r="E34" s="121"/>
      <c r="F34" s="122"/>
      <c r="G34" s="123"/>
      <c r="H34" s="122"/>
      <c r="I34" s="122"/>
      <c r="J34" s="11">
        <v>3495.3</v>
      </c>
      <c r="L34" s="50"/>
    </row>
    <row r="35" spans="1:12" s="39" customFormat="1" ht="15">
      <c r="A35" s="87" t="s">
        <v>89</v>
      </c>
      <c r="B35" s="88" t="s">
        <v>9</v>
      </c>
      <c r="C35" s="55"/>
      <c r="D35" s="56"/>
      <c r="E35" s="121"/>
      <c r="F35" s="122"/>
      <c r="G35" s="123"/>
      <c r="H35" s="122"/>
      <c r="I35" s="122"/>
      <c r="J35" s="11">
        <v>3495.3</v>
      </c>
      <c r="L35" s="50"/>
    </row>
    <row r="36" spans="1:12" s="39" customFormat="1" ht="15">
      <c r="A36" s="87" t="s">
        <v>90</v>
      </c>
      <c r="B36" s="88" t="s">
        <v>9</v>
      </c>
      <c r="C36" s="55"/>
      <c r="D36" s="56"/>
      <c r="E36" s="121"/>
      <c r="F36" s="122"/>
      <c r="G36" s="123"/>
      <c r="H36" s="122"/>
      <c r="I36" s="122"/>
      <c r="J36" s="11">
        <v>3495.3</v>
      </c>
      <c r="L36" s="50"/>
    </row>
    <row r="37" spans="1:12" s="39" customFormat="1" ht="25.5">
      <c r="A37" s="87" t="s">
        <v>91</v>
      </c>
      <c r="B37" s="88" t="s">
        <v>62</v>
      </c>
      <c r="C37" s="55"/>
      <c r="D37" s="56"/>
      <c r="E37" s="121"/>
      <c r="F37" s="122"/>
      <c r="G37" s="123"/>
      <c r="H37" s="122"/>
      <c r="I37" s="122"/>
      <c r="J37" s="11">
        <v>3495.3</v>
      </c>
      <c r="L37" s="50"/>
    </row>
    <row r="38" spans="1:12" s="11" customFormat="1" ht="28.5" customHeight="1">
      <c r="A38" s="87" t="s">
        <v>92</v>
      </c>
      <c r="B38" s="88" t="s">
        <v>10</v>
      </c>
      <c r="C38" s="55"/>
      <c r="D38" s="56"/>
      <c r="E38" s="121"/>
      <c r="F38" s="122"/>
      <c r="G38" s="123"/>
      <c r="H38" s="122"/>
      <c r="I38" s="122"/>
      <c r="J38" s="11">
        <v>3495.3</v>
      </c>
      <c r="L38" s="48"/>
    </row>
    <row r="39" spans="1:12" s="39" customFormat="1" ht="27.75" customHeight="1">
      <c r="A39" s="87" t="s">
        <v>93</v>
      </c>
      <c r="B39" s="88" t="s">
        <v>9</v>
      </c>
      <c r="C39" s="55"/>
      <c r="D39" s="56"/>
      <c r="E39" s="121"/>
      <c r="F39" s="122"/>
      <c r="G39" s="123"/>
      <c r="H39" s="122"/>
      <c r="I39" s="122"/>
      <c r="J39" s="11">
        <v>3495.3</v>
      </c>
      <c r="L39" s="50"/>
    </row>
    <row r="40" spans="1:12" s="17" customFormat="1" ht="15">
      <c r="A40" s="73" t="s">
        <v>11</v>
      </c>
      <c r="B40" s="74" t="s">
        <v>12</v>
      </c>
      <c r="C40" s="55">
        <f>G40*12</f>
        <v>0</v>
      </c>
      <c r="D40" s="56" t="s">
        <v>128</v>
      </c>
      <c r="E40" s="121">
        <f>H40*J40</f>
        <v>37749.24</v>
      </c>
      <c r="F40" s="122">
        <f>I40*12</f>
        <v>10.8</v>
      </c>
      <c r="G40" s="130"/>
      <c r="H40" s="122">
        <f>I40*12</f>
        <v>10.8</v>
      </c>
      <c r="I40" s="122">
        <v>0.9</v>
      </c>
      <c r="J40" s="11">
        <v>3495.3</v>
      </c>
      <c r="K40" s="11">
        <v>1.07</v>
      </c>
      <c r="L40" s="48">
        <v>0.6</v>
      </c>
    </row>
    <row r="41" spans="1:12" s="11" customFormat="1" ht="15">
      <c r="A41" s="73" t="s">
        <v>13</v>
      </c>
      <c r="B41" s="74" t="s">
        <v>14</v>
      </c>
      <c r="C41" s="55">
        <f>G41*12</f>
        <v>0</v>
      </c>
      <c r="D41" s="56" t="s">
        <v>128</v>
      </c>
      <c r="E41" s="121">
        <f>H41*J41</f>
        <v>122894.75</v>
      </c>
      <c r="F41" s="122">
        <f>I41*12</f>
        <v>35.16</v>
      </c>
      <c r="G41" s="130"/>
      <c r="H41" s="122">
        <f>I41*12</f>
        <v>35.16</v>
      </c>
      <c r="I41" s="122">
        <v>2.93</v>
      </c>
      <c r="J41" s="11">
        <v>3495.3</v>
      </c>
      <c r="K41" s="11">
        <v>1.07</v>
      </c>
      <c r="L41" s="48">
        <v>1.94</v>
      </c>
    </row>
    <row r="42" spans="1:12" s="11" customFormat="1" ht="15">
      <c r="A42" s="73" t="s">
        <v>94</v>
      </c>
      <c r="B42" s="74" t="s">
        <v>9</v>
      </c>
      <c r="C42" s="55"/>
      <c r="D42" s="56" t="s">
        <v>136</v>
      </c>
      <c r="E42" s="121">
        <f>161295.08*1.086</f>
        <v>175166.46</v>
      </c>
      <c r="F42" s="122"/>
      <c r="G42" s="130"/>
      <c r="H42" s="122">
        <f>E42/J42</f>
        <v>50.11</v>
      </c>
      <c r="I42" s="122">
        <f>H42/12</f>
        <v>4.18</v>
      </c>
      <c r="J42" s="11">
        <v>3495.3</v>
      </c>
      <c r="L42" s="48"/>
    </row>
    <row r="43" spans="1:12" s="11" customFormat="1" ht="17.25" customHeight="1">
      <c r="A43" s="87" t="s">
        <v>95</v>
      </c>
      <c r="B43" s="88" t="s">
        <v>20</v>
      </c>
      <c r="C43" s="55"/>
      <c r="D43" s="56"/>
      <c r="E43" s="121"/>
      <c r="F43" s="122"/>
      <c r="G43" s="130"/>
      <c r="H43" s="122"/>
      <c r="I43" s="122"/>
      <c r="J43" s="11">
        <v>3495.3</v>
      </c>
      <c r="L43" s="48"/>
    </row>
    <row r="44" spans="1:12" s="11" customFormat="1" ht="15">
      <c r="A44" s="87" t="s">
        <v>96</v>
      </c>
      <c r="B44" s="88" t="s">
        <v>15</v>
      </c>
      <c r="C44" s="55"/>
      <c r="D44" s="56"/>
      <c r="E44" s="121"/>
      <c r="F44" s="122"/>
      <c r="G44" s="130"/>
      <c r="H44" s="122"/>
      <c r="I44" s="122"/>
      <c r="J44" s="11">
        <v>3495.3</v>
      </c>
      <c r="L44" s="48"/>
    </row>
    <row r="45" spans="1:12" s="11" customFormat="1" ht="15">
      <c r="A45" s="87" t="s">
        <v>97</v>
      </c>
      <c r="B45" s="88" t="s">
        <v>98</v>
      </c>
      <c r="C45" s="55"/>
      <c r="D45" s="56"/>
      <c r="E45" s="121"/>
      <c r="F45" s="122"/>
      <c r="G45" s="130"/>
      <c r="H45" s="122"/>
      <c r="I45" s="122"/>
      <c r="J45" s="11">
        <v>3495.3</v>
      </c>
      <c r="L45" s="48"/>
    </row>
    <row r="46" spans="1:12" s="11" customFormat="1" ht="15">
      <c r="A46" s="87" t="s">
        <v>99</v>
      </c>
      <c r="B46" s="88" t="s">
        <v>100</v>
      </c>
      <c r="C46" s="55"/>
      <c r="D46" s="56"/>
      <c r="E46" s="121"/>
      <c r="F46" s="122"/>
      <c r="G46" s="130"/>
      <c r="H46" s="122"/>
      <c r="I46" s="122"/>
      <c r="J46" s="11">
        <v>3495.3</v>
      </c>
      <c r="L46" s="48"/>
    </row>
    <row r="47" spans="1:12" s="11" customFormat="1" ht="15">
      <c r="A47" s="87" t="s">
        <v>101</v>
      </c>
      <c r="B47" s="88" t="s">
        <v>98</v>
      </c>
      <c r="C47" s="55"/>
      <c r="D47" s="56"/>
      <c r="E47" s="121"/>
      <c r="F47" s="122"/>
      <c r="G47" s="130"/>
      <c r="H47" s="122"/>
      <c r="I47" s="122"/>
      <c r="J47" s="11">
        <v>3495.3</v>
      </c>
      <c r="L47" s="48"/>
    </row>
    <row r="48" spans="1:12" s="15" customFormat="1" ht="32.25" customHeight="1">
      <c r="A48" s="73" t="s">
        <v>102</v>
      </c>
      <c r="B48" s="74" t="s">
        <v>7</v>
      </c>
      <c r="C48" s="59"/>
      <c r="D48" s="56" t="s">
        <v>130</v>
      </c>
      <c r="E48" s="121">
        <v>2439.99</v>
      </c>
      <c r="F48" s="125"/>
      <c r="G48" s="130"/>
      <c r="H48" s="122">
        <f>E48/J48</f>
        <v>0.7</v>
      </c>
      <c r="I48" s="122">
        <f>H48/12</f>
        <v>0.06</v>
      </c>
      <c r="J48" s="11">
        <v>3495.3</v>
      </c>
      <c r="K48" s="11">
        <v>1.07</v>
      </c>
      <c r="L48" s="48">
        <v>0.04</v>
      </c>
    </row>
    <row r="49" spans="1:12" s="15" customFormat="1" ht="31.5" customHeight="1">
      <c r="A49" s="73" t="s">
        <v>103</v>
      </c>
      <c r="B49" s="74" t="s">
        <v>7</v>
      </c>
      <c r="C49" s="59"/>
      <c r="D49" s="56" t="s">
        <v>130</v>
      </c>
      <c r="E49" s="121">
        <v>15405.72</v>
      </c>
      <c r="F49" s="125"/>
      <c r="G49" s="130"/>
      <c r="H49" s="122">
        <f>E49/J49</f>
        <v>4.41</v>
      </c>
      <c r="I49" s="122">
        <f>H49/12</f>
        <v>0.37</v>
      </c>
      <c r="J49" s="11">
        <v>3495.3</v>
      </c>
      <c r="K49" s="11">
        <v>1.07</v>
      </c>
      <c r="L49" s="48">
        <v>0.25</v>
      </c>
    </row>
    <row r="50" spans="1:12" s="15" customFormat="1" ht="25.5" customHeight="1">
      <c r="A50" s="73" t="s">
        <v>163</v>
      </c>
      <c r="B50" s="74" t="s">
        <v>51</v>
      </c>
      <c r="C50" s="59"/>
      <c r="D50" s="56" t="s">
        <v>130</v>
      </c>
      <c r="E50" s="121">
        <v>15405.68</v>
      </c>
      <c r="F50" s="125"/>
      <c r="G50" s="130"/>
      <c r="H50" s="122">
        <f>E50/J50</f>
        <v>4.41</v>
      </c>
      <c r="I50" s="122">
        <f>H50/12</f>
        <v>0.37</v>
      </c>
      <c r="J50" s="11">
        <v>3495.3</v>
      </c>
      <c r="K50" s="11"/>
      <c r="L50" s="48"/>
    </row>
    <row r="51" spans="1:12" s="15" customFormat="1" ht="30" customHeight="1">
      <c r="A51" s="73" t="s">
        <v>21</v>
      </c>
      <c r="B51" s="74"/>
      <c r="C51" s="59">
        <f>G51*12</f>
        <v>0</v>
      </c>
      <c r="D51" s="56" t="s">
        <v>137</v>
      </c>
      <c r="E51" s="121">
        <f>H51*J51</f>
        <v>9227.59</v>
      </c>
      <c r="F51" s="125">
        <f>I51*12</f>
        <v>2.64</v>
      </c>
      <c r="G51" s="130"/>
      <c r="H51" s="122">
        <f>I51*12</f>
        <v>2.64</v>
      </c>
      <c r="I51" s="122">
        <v>0.22</v>
      </c>
      <c r="J51" s="11">
        <v>3495.3</v>
      </c>
      <c r="K51" s="11">
        <v>1.07</v>
      </c>
      <c r="L51" s="48">
        <v>0.14</v>
      </c>
    </row>
    <row r="52" spans="1:12" s="15" customFormat="1" ht="29.25" customHeight="1">
      <c r="A52" s="89" t="s">
        <v>104</v>
      </c>
      <c r="B52" s="90" t="s">
        <v>69</v>
      </c>
      <c r="C52" s="59"/>
      <c r="D52" s="56"/>
      <c r="E52" s="121"/>
      <c r="F52" s="125"/>
      <c r="G52" s="130"/>
      <c r="H52" s="122"/>
      <c r="I52" s="122"/>
      <c r="J52" s="11">
        <v>3495.3</v>
      </c>
      <c r="K52" s="11"/>
      <c r="L52" s="48"/>
    </row>
    <row r="53" spans="1:12" s="15" customFormat="1" ht="28.5" customHeight="1">
      <c r="A53" s="89" t="s">
        <v>105</v>
      </c>
      <c r="B53" s="90" t="s">
        <v>69</v>
      </c>
      <c r="C53" s="59"/>
      <c r="D53" s="56"/>
      <c r="E53" s="121"/>
      <c r="F53" s="125"/>
      <c r="G53" s="130"/>
      <c r="H53" s="122"/>
      <c r="I53" s="122"/>
      <c r="J53" s="11">
        <v>3495.3</v>
      </c>
      <c r="K53" s="11"/>
      <c r="L53" s="48"/>
    </row>
    <row r="54" spans="1:12" s="15" customFormat="1" ht="19.5" customHeight="1">
      <c r="A54" s="89" t="s">
        <v>106</v>
      </c>
      <c r="B54" s="90" t="s">
        <v>58</v>
      </c>
      <c r="C54" s="59"/>
      <c r="D54" s="56"/>
      <c r="E54" s="121"/>
      <c r="F54" s="125"/>
      <c r="G54" s="130"/>
      <c r="H54" s="122"/>
      <c r="I54" s="122"/>
      <c r="J54" s="11">
        <v>3495.3</v>
      </c>
      <c r="K54" s="11"/>
      <c r="L54" s="48"/>
    </row>
    <row r="55" spans="1:12" s="15" customFormat="1" ht="25.5" customHeight="1">
      <c r="A55" s="89" t="s">
        <v>107</v>
      </c>
      <c r="B55" s="90" t="s">
        <v>69</v>
      </c>
      <c r="C55" s="59"/>
      <c r="D55" s="56"/>
      <c r="E55" s="121"/>
      <c r="F55" s="125"/>
      <c r="G55" s="130"/>
      <c r="H55" s="122"/>
      <c r="I55" s="122"/>
      <c r="J55" s="11">
        <v>3495.3</v>
      </c>
      <c r="K55" s="11"/>
      <c r="L55" s="48"/>
    </row>
    <row r="56" spans="1:12" s="15" customFormat="1" ht="27.75" customHeight="1">
      <c r="A56" s="89" t="s">
        <v>108</v>
      </c>
      <c r="B56" s="90" t="s">
        <v>69</v>
      </c>
      <c r="C56" s="59"/>
      <c r="D56" s="56"/>
      <c r="E56" s="121"/>
      <c r="F56" s="125"/>
      <c r="G56" s="130"/>
      <c r="H56" s="122"/>
      <c r="I56" s="122"/>
      <c r="J56" s="11">
        <v>3495.3</v>
      </c>
      <c r="K56" s="11"/>
      <c r="L56" s="48"/>
    </row>
    <row r="57" spans="1:12" s="15" customFormat="1" ht="19.5" customHeight="1">
      <c r="A57" s="89" t="s">
        <v>109</v>
      </c>
      <c r="B57" s="90" t="s">
        <v>69</v>
      </c>
      <c r="C57" s="59"/>
      <c r="D57" s="56"/>
      <c r="E57" s="121"/>
      <c r="F57" s="125"/>
      <c r="G57" s="130"/>
      <c r="H57" s="122"/>
      <c r="I57" s="122"/>
      <c r="J57" s="11">
        <v>3495.3</v>
      </c>
      <c r="K57" s="11"/>
      <c r="L57" s="48"/>
    </row>
    <row r="58" spans="1:12" s="15" customFormat="1" ht="27" customHeight="1">
      <c r="A58" s="89" t="s">
        <v>110</v>
      </c>
      <c r="B58" s="90" t="s">
        <v>69</v>
      </c>
      <c r="C58" s="59"/>
      <c r="D58" s="56"/>
      <c r="E58" s="121"/>
      <c r="F58" s="125"/>
      <c r="G58" s="130"/>
      <c r="H58" s="122"/>
      <c r="I58" s="122"/>
      <c r="J58" s="11">
        <v>3495.3</v>
      </c>
      <c r="K58" s="11"/>
      <c r="L58" s="48"/>
    </row>
    <row r="59" spans="1:12" s="15" customFormat="1" ht="21.75" customHeight="1">
      <c r="A59" s="89" t="s">
        <v>111</v>
      </c>
      <c r="B59" s="90" t="s">
        <v>69</v>
      </c>
      <c r="C59" s="59"/>
      <c r="D59" s="56"/>
      <c r="E59" s="121"/>
      <c r="F59" s="125"/>
      <c r="G59" s="130"/>
      <c r="H59" s="122"/>
      <c r="I59" s="122"/>
      <c r="J59" s="11">
        <v>3495.3</v>
      </c>
      <c r="K59" s="11"/>
      <c r="L59" s="48"/>
    </row>
    <row r="60" spans="1:12" s="15" customFormat="1" ht="17.25" customHeight="1">
      <c r="A60" s="89" t="s">
        <v>112</v>
      </c>
      <c r="B60" s="90" t="s">
        <v>69</v>
      </c>
      <c r="C60" s="59"/>
      <c r="D60" s="56"/>
      <c r="E60" s="121"/>
      <c r="F60" s="125"/>
      <c r="G60" s="130"/>
      <c r="H60" s="122"/>
      <c r="I60" s="122"/>
      <c r="J60" s="11">
        <v>3495.3</v>
      </c>
      <c r="K60" s="11"/>
      <c r="L60" s="48"/>
    </row>
    <row r="61" spans="1:10" s="17" customFormat="1" ht="30">
      <c r="A61" s="115" t="s">
        <v>158</v>
      </c>
      <c r="B61" s="109"/>
      <c r="C61" s="110"/>
      <c r="D61" s="116"/>
      <c r="E61" s="126">
        <v>68800</v>
      </c>
      <c r="F61" s="126"/>
      <c r="G61" s="127"/>
      <c r="H61" s="111">
        <f>E61/J61</f>
        <v>19.68</v>
      </c>
      <c r="I61" s="125">
        <f>H61/12</f>
        <v>1.64</v>
      </c>
      <c r="J61" s="11">
        <v>3495.3</v>
      </c>
    </row>
    <row r="62" spans="1:12" s="11" customFormat="1" ht="15">
      <c r="A62" s="73" t="s">
        <v>23</v>
      </c>
      <c r="B62" s="74" t="s">
        <v>24</v>
      </c>
      <c r="C62" s="59">
        <f>G62*12</f>
        <v>0</v>
      </c>
      <c r="D62" s="56" t="s">
        <v>138</v>
      </c>
      <c r="E62" s="121">
        <f>H62*J62</f>
        <v>3355.49</v>
      </c>
      <c r="F62" s="125">
        <f>I62*12</f>
        <v>0.96</v>
      </c>
      <c r="G62" s="131"/>
      <c r="H62" s="125">
        <f>12*I62</f>
        <v>0.96</v>
      </c>
      <c r="I62" s="125">
        <v>0.08</v>
      </c>
      <c r="J62" s="11">
        <v>3495.3</v>
      </c>
      <c r="K62" s="11">
        <v>1.07</v>
      </c>
      <c r="L62" s="48">
        <v>0.03</v>
      </c>
    </row>
    <row r="63" spans="1:12" s="11" customFormat="1" ht="15">
      <c r="A63" s="73" t="s">
        <v>25</v>
      </c>
      <c r="B63" s="75" t="s">
        <v>26</v>
      </c>
      <c r="C63" s="66">
        <f>G63*12</f>
        <v>0</v>
      </c>
      <c r="D63" s="59" t="s">
        <v>138</v>
      </c>
      <c r="E63" s="121">
        <f>H63*J63</f>
        <v>2097.18</v>
      </c>
      <c r="F63" s="132">
        <f>I63*12</f>
        <v>0.6</v>
      </c>
      <c r="G63" s="133"/>
      <c r="H63" s="122">
        <f>12*I63</f>
        <v>0.6</v>
      </c>
      <c r="I63" s="122">
        <v>0.05</v>
      </c>
      <c r="J63" s="11">
        <v>3495.3</v>
      </c>
      <c r="K63" s="11">
        <v>1.07</v>
      </c>
      <c r="L63" s="48">
        <v>0.02</v>
      </c>
    </row>
    <row r="64" spans="1:12" s="17" customFormat="1" ht="30">
      <c r="A64" s="73" t="s">
        <v>22</v>
      </c>
      <c r="B64" s="74"/>
      <c r="C64" s="59">
        <f>G64*12</f>
        <v>0</v>
      </c>
      <c r="D64" s="59" t="s">
        <v>133</v>
      </c>
      <c r="E64" s="121">
        <v>7070</v>
      </c>
      <c r="F64" s="125">
        <f>I64*12</f>
        <v>2.04</v>
      </c>
      <c r="G64" s="130"/>
      <c r="H64" s="122">
        <f>E64/J64</f>
        <v>2.02</v>
      </c>
      <c r="I64" s="122">
        <f>H64/12</f>
        <v>0.17</v>
      </c>
      <c r="J64" s="11">
        <v>3495.3</v>
      </c>
      <c r="K64" s="11">
        <v>1.07</v>
      </c>
      <c r="L64" s="48">
        <v>0.03</v>
      </c>
    </row>
    <row r="65" spans="1:12" s="17" customFormat="1" ht="17.25" customHeight="1">
      <c r="A65" s="73" t="s">
        <v>33</v>
      </c>
      <c r="B65" s="74"/>
      <c r="C65" s="55"/>
      <c r="D65" s="55" t="s">
        <v>139</v>
      </c>
      <c r="E65" s="122">
        <f>E66+E67+E68+E69+E70+E71+E72+E73+E74+E75+E77+E78+E79+E76</f>
        <v>18238.29</v>
      </c>
      <c r="F65" s="122"/>
      <c r="G65" s="130"/>
      <c r="H65" s="122">
        <f>E65/J65</f>
        <v>5.22</v>
      </c>
      <c r="I65" s="122">
        <f>H65/12</f>
        <v>0.44</v>
      </c>
      <c r="J65" s="11">
        <v>3495.3</v>
      </c>
      <c r="K65" s="11">
        <v>1.07</v>
      </c>
      <c r="L65" s="48">
        <v>0.54</v>
      </c>
    </row>
    <row r="66" spans="1:12" s="15" customFormat="1" ht="19.5" customHeight="1">
      <c r="A66" s="76" t="s">
        <v>73</v>
      </c>
      <c r="B66" s="71" t="s">
        <v>15</v>
      </c>
      <c r="C66" s="60"/>
      <c r="D66" s="61"/>
      <c r="E66" s="96">
        <v>743.92</v>
      </c>
      <c r="F66" s="97"/>
      <c r="G66" s="98"/>
      <c r="H66" s="97"/>
      <c r="I66" s="97"/>
      <c r="J66" s="11">
        <v>3495.3</v>
      </c>
      <c r="K66" s="11">
        <v>1.07</v>
      </c>
      <c r="L66" s="48">
        <v>0.01</v>
      </c>
    </row>
    <row r="67" spans="1:12" s="15" customFormat="1" ht="15">
      <c r="A67" s="76" t="s">
        <v>16</v>
      </c>
      <c r="B67" s="71" t="s">
        <v>20</v>
      </c>
      <c r="C67" s="60">
        <f>G67*12</f>
        <v>0</v>
      </c>
      <c r="D67" s="61"/>
      <c r="E67" s="96">
        <v>548.89</v>
      </c>
      <c r="F67" s="97">
        <f>I67*12</f>
        <v>0</v>
      </c>
      <c r="G67" s="98"/>
      <c r="H67" s="97"/>
      <c r="I67" s="97"/>
      <c r="J67" s="11">
        <v>3495.3</v>
      </c>
      <c r="K67" s="11">
        <v>1.07</v>
      </c>
      <c r="L67" s="48">
        <v>0.01</v>
      </c>
    </row>
    <row r="68" spans="1:12" s="15" customFormat="1" ht="15">
      <c r="A68" s="76" t="s">
        <v>71</v>
      </c>
      <c r="B68" s="72" t="s">
        <v>15</v>
      </c>
      <c r="C68" s="60"/>
      <c r="D68" s="61"/>
      <c r="E68" s="96">
        <v>978.07</v>
      </c>
      <c r="F68" s="97"/>
      <c r="G68" s="98"/>
      <c r="H68" s="97"/>
      <c r="I68" s="97"/>
      <c r="J68" s="11">
        <v>3495.3</v>
      </c>
      <c r="K68" s="11"/>
      <c r="L68" s="48"/>
    </row>
    <row r="69" spans="1:12" s="15" customFormat="1" ht="15">
      <c r="A69" s="76" t="s">
        <v>131</v>
      </c>
      <c r="B69" s="71" t="s">
        <v>15</v>
      </c>
      <c r="C69" s="60">
        <f>G69*12</f>
        <v>0</v>
      </c>
      <c r="D69" s="61"/>
      <c r="E69" s="96">
        <v>0</v>
      </c>
      <c r="F69" s="97">
        <f>I69*12</f>
        <v>0</v>
      </c>
      <c r="G69" s="98"/>
      <c r="H69" s="97"/>
      <c r="I69" s="97"/>
      <c r="J69" s="11">
        <v>3495.3</v>
      </c>
      <c r="K69" s="11">
        <v>1.07</v>
      </c>
      <c r="L69" s="48">
        <v>0.14</v>
      </c>
    </row>
    <row r="70" spans="1:12" s="15" customFormat="1" ht="15">
      <c r="A70" s="76" t="s">
        <v>47</v>
      </c>
      <c r="B70" s="71" t="s">
        <v>15</v>
      </c>
      <c r="C70" s="60">
        <f>G70*12</f>
        <v>0</v>
      </c>
      <c r="D70" s="61"/>
      <c r="E70" s="96">
        <v>1046</v>
      </c>
      <c r="F70" s="97">
        <f>I70*12</f>
        <v>0</v>
      </c>
      <c r="G70" s="98"/>
      <c r="H70" s="97"/>
      <c r="I70" s="97"/>
      <c r="J70" s="11">
        <v>3495.3</v>
      </c>
      <c r="K70" s="11">
        <v>1.07</v>
      </c>
      <c r="L70" s="48">
        <v>0.02</v>
      </c>
    </row>
    <row r="71" spans="1:12" s="15" customFormat="1" ht="15">
      <c r="A71" s="76" t="s">
        <v>17</v>
      </c>
      <c r="B71" s="71" t="s">
        <v>15</v>
      </c>
      <c r="C71" s="60">
        <f>G71*12</f>
        <v>0</v>
      </c>
      <c r="D71" s="61"/>
      <c r="E71" s="96">
        <v>4663.38</v>
      </c>
      <c r="F71" s="97">
        <f>I71*12</f>
        <v>0</v>
      </c>
      <c r="G71" s="98"/>
      <c r="H71" s="97"/>
      <c r="I71" s="97"/>
      <c r="J71" s="11">
        <v>3495.3</v>
      </c>
      <c r="K71" s="11">
        <v>1.07</v>
      </c>
      <c r="L71" s="48">
        <v>0.07</v>
      </c>
    </row>
    <row r="72" spans="1:12" s="15" customFormat="1" ht="15">
      <c r="A72" s="76" t="s">
        <v>18</v>
      </c>
      <c r="B72" s="71" t="s">
        <v>15</v>
      </c>
      <c r="C72" s="60">
        <f>G72*12</f>
        <v>0</v>
      </c>
      <c r="D72" s="61"/>
      <c r="E72" s="96">
        <v>1097.78</v>
      </c>
      <c r="F72" s="97">
        <f>I72*12</f>
        <v>0</v>
      </c>
      <c r="G72" s="98"/>
      <c r="H72" s="97"/>
      <c r="I72" s="97"/>
      <c r="J72" s="11">
        <v>3495.3</v>
      </c>
      <c r="K72" s="11">
        <v>1.07</v>
      </c>
      <c r="L72" s="48">
        <v>0.02</v>
      </c>
    </row>
    <row r="73" spans="1:12" s="15" customFormat="1" ht="16.5" customHeight="1">
      <c r="A73" s="76" t="s">
        <v>44</v>
      </c>
      <c r="B73" s="71" t="s">
        <v>15</v>
      </c>
      <c r="C73" s="60"/>
      <c r="D73" s="61"/>
      <c r="E73" s="96">
        <v>522.99</v>
      </c>
      <c r="F73" s="97"/>
      <c r="G73" s="98"/>
      <c r="H73" s="97"/>
      <c r="I73" s="97"/>
      <c r="J73" s="11">
        <v>3495.3</v>
      </c>
      <c r="K73" s="11">
        <v>1.07</v>
      </c>
      <c r="L73" s="48">
        <v>0.01</v>
      </c>
    </row>
    <row r="74" spans="1:12" s="15" customFormat="1" ht="20.25" customHeight="1">
      <c r="A74" s="76" t="s">
        <v>45</v>
      </c>
      <c r="B74" s="71" t="s">
        <v>20</v>
      </c>
      <c r="C74" s="60"/>
      <c r="D74" s="61"/>
      <c r="E74" s="96">
        <v>0</v>
      </c>
      <c r="F74" s="97"/>
      <c r="G74" s="98"/>
      <c r="H74" s="97"/>
      <c r="I74" s="97"/>
      <c r="J74" s="11">
        <v>3495.3</v>
      </c>
      <c r="K74" s="11">
        <v>1.07</v>
      </c>
      <c r="L74" s="48">
        <v>0.03</v>
      </c>
    </row>
    <row r="75" spans="1:12" s="15" customFormat="1" ht="25.5">
      <c r="A75" s="76" t="s">
        <v>19</v>
      </c>
      <c r="B75" s="71" t="s">
        <v>15</v>
      </c>
      <c r="C75" s="60">
        <f>G75*12</f>
        <v>0</v>
      </c>
      <c r="D75" s="61"/>
      <c r="E75" s="96">
        <v>3619.06</v>
      </c>
      <c r="F75" s="97">
        <f>I75*12</f>
        <v>0</v>
      </c>
      <c r="G75" s="98"/>
      <c r="H75" s="97"/>
      <c r="I75" s="97"/>
      <c r="J75" s="11">
        <v>3495.3</v>
      </c>
      <c r="K75" s="11">
        <v>1.07</v>
      </c>
      <c r="L75" s="48">
        <v>0.05</v>
      </c>
    </row>
    <row r="76" spans="1:9" s="15" customFormat="1" ht="27" customHeight="1">
      <c r="A76" s="112" t="s">
        <v>157</v>
      </c>
      <c r="B76" s="92" t="s">
        <v>15</v>
      </c>
      <c r="C76" s="113"/>
      <c r="D76" s="114"/>
      <c r="E76" s="97">
        <v>850.74</v>
      </c>
      <c r="F76" s="134"/>
      <c r="G76" s="127"/>
      <c r="H76" s="135"/>
      <c r="I76" s="135"/>
    </row>
    <row r="77" spans="1:12" s="15" customFormat="1" ht="25.5">
      <c r="A77" s="76" t="s">
        <v>74</v>
      </c>
      <c r="B77" s="71" t="s">
        <v>15</v>
      </c>
      <c r="C77" s="60"/>
      <c r="D77" s="61"/>
      <c r="E77" s="96">
        <v>4167.46</v>
      </c>
      <c r="F77" s="97"/>
      <c r="G77" s="98"/>
      <c r="H77" s="97"/>
      <c r="I77" s="97"/>
      <c r="J77" s="11">
        <v>3495.3</v>
      </c>
      <c r="K77" s="11">
        <v>1.07</v>
      </c>
      <c r="L77" s="48">
        <v>0.01</v>
      </c>
    </row>
    <row r="78" spans="1:12" s="15" customFormat="1" ht="27.75" customHeight="1">
      <c r="A78" s="76" t="s">
        <v>113</v>
      </c>
      <c r="B78" s="72" t="s">
        <v>51</v>
      </c>
      <c r="C78" s="62"/>
      <c r="D78" s="65"/>
      <c r="E78" s="96">
        <v>0</v>
      </c>
      <c r="F78" s="99"/>
      <c r="G78" s="98"/>
      <c r="H78" s="97"/>
      <c r="I78" s="97"/>
      <c r="J78" s="11">
        <v>3495.3</v>
      </c>
      <c r="K78" s="11"/>
      <c r="L78" s="48"/>
    </row>
    <row r="79" spans="1:12" s="15" customFormat="1" ht="22.5" customHeight="1">
      <c r="A79" s="76" t="s">
        <v>114</v>
      </c>
      <c r="B79" s="90" t="s">
        <v>51</v>
      </c>
      <c r="C79" s="60"/>
      <c r="D79" s="61"/>
      <c r="E79" s="96">
        <v>0</v>
      </c>
      <c r="F79" s="97"/>
      <c r="G79" s="98"/>
      <c r="H79" s="97"/>
      <c r="I79" s="97"/>
      <c r="J79" s="11">
        <v>3495.3</v>
      </c>
      <c r="K79" s="11"/>
      <c r="L79" s="48"/>
    </row>
    <row r="80" spans="1:12" s="17" customFormat="1" ht="30">
      <c r="A80" s="73" t="s">
        <v>38</v>
      </c>
      <c r="B80" s="74"/>
      <c r="C80" s="55"/>
      <c r="D80" s="55" t="s">
        <v>140</v>
      </c>
      <c r="E80" s="122">
        <f>E81+E82+E83+E84+E85+E86+E87+E88+E89+E90</f>
        <v>20956.58</v>
      </c>
      <c r="F80" s="122"/>
      <c r="G80" s="130"/>
      <c r="H80" s="122">
        <f>E80/J80</f>
        <v>6</v>
      </c>
      <c r="I80" s="122">
        <f>H80/12</f>
        <v>0.5</v>
      </c>
      <c r="J80" s="11">
        <v>3495.3</v>
      </c>
      <c r="K80" s="11">
        <v>1.07</v>
      </c>
      <c r="L80" s="48">
        <v>0.83</v>
      </c>
    </row>
    <row r="81" spans="1:12" s="15" customFormat="1" ht="22.5" customHeight="1">
      <c r="A81" s="76" t="s">
        <v>34</v>
      </c>
      <c r="B81" s="71" t="s">
        <v>48</v>
      </c>
      <c r="C81" s="60"/>
      <c r="D81" s="61"/>
      <c r="E81" s="96">
        <v>3137.99</v>
      </c>
      <c r="F81" s="97"/>
      <c r="G81" s="98"/>
      <c r="H81" s="97"/>
      <c r="I81" s="97"/>
      <c r="J81" s="11">
        <v>3495.3</v>
      </c>
      <c r="K81" s="11">
        <v>1.07</v>
      </c>
      <c r="L81" s="48">
        <v>0.05</v>
      </c>
    </row>
    <row r="82" spans="1:12" s="15" customFormat="1" ht="29.25" customHeight="1">
      <c r="A82" s="76" t="s">
        <v>35</v>
      </c>
      <c r="B82" s="71" t="s">
        <v>40</v>
      </c>
      <c r="C82" s="60"/>
      <c r="D82" s="61"/>
      <c r="E82" s="96">
        <v>2092.02</v>
      </c>
      <c r="F82" s="97"/>
      <c r="G82" s="98"/>
      <c r="H82" s="97"/>
      <c r="I82" s="97"/>
      <c r="J82" s="11">
        <v>3495.3</v>
      </c>
      <c r="K82" s="11">
        <v>1.07</v>
      </c>
      <c r="L82" s="48">
        <v>0.03</v>
      </c>
    </row>
    <row r="83" spans="1:12" s="15" customFormat="1" ht="22.5" customHeight="1">
      <c r="A83" s="76" t="s">
        <v>52</v>
      </c>
      <c r="B83" s="71" t="s">
        <v>51</v>
      </c>
      <c r="C83" s="60"/>
      <c r="D83" s="61"/>
      <c r="E83" s="96">
        <v>2195.49</v>
      </c>
      <c r="F83" s="97"/>
      <c r="G83" s="98"/>
      <c r="H83" s="97"/>
      <c r="I83" s="97"/>
      <c r="J83" s="11">
        <v>3495.3</v>
      </c>
      <c r="K83" s="11">
        <v>1.07</v>
      </c>
      <c r="L83" s="48">
        <v>0.03</v>
      </c>
    </row>
    <row r="84" spans="1:12" s="15" customFormat="1" ht="30" customHeight="1">
      <c r="A84" s="76" t="s">
        <v>49</v>
      </c>
      <c r="B84" s="71" t="s">
        <v>50</v>
      </c>
      <c r="C84" s="60"/>
      <c r="D84" s="61"/>
      <c r="E84" s="96">
        <v>0</v>
      </c>
      <c r="F84" s="97"/>
      <c r="G84" s="98"/>
      <c r="H84" s="97"/>
      <c r="I84" s="97"/>
      <c r="J84" s="11">
        <v>3495.3</v>
      </c>
      <c r="K84" s="11">
        <v>1.07</v>
      </c>
      <c r="L84" s="48">
        <v>0.03</v>
      </c>
    </row>
    <row r="85" spans="1:12" s="15" customFormat="1" ht="15">
      <c r="A85" s="76" t="s">
        <v>65</v>
      </c>
      <c r="B85" s="72" t="s">
        <v>51</v>
      </c>
      <c r="C85" s="60"/>
      <c r="D85" s="61"/>
      <c r="E85" s="96">
        <v>0</v>
      </c>
      <c r="F85" s="97"/>
      <c r="G85" s="98"/>
      <c r="H85" s="97"/>
      <c r="I85" s="97"/>
      <c r="J85" s="11">
        <v>3495.3</v>
      </c>
      <c r="K85" s="11">
        <v>1.07</v>
      </c>
      <c r="L85" s="48">
        <v>0.24</v>
      </c>
    </row>
    <row r="86" spans="1:12" s="15" customFormat="1" ht="18" customHeight="1">
      <c r="A86" s="76" t="s">
        <v>46</v>
      </c>
      <c r="B86" s="71" t="s">
        <v>7</v>
      </c>
      <c r="C86" s="62"/>
      <c r="D86" s="65"/>
      <c r="E86" s="96">
        <v>7440.48</v>
      </c>
      <c r="F86" s="99"/>
      <c r="G86" s="98"/>
      <c r="H86" s="97"/>
      <c r="I86" s="97"/>
      <c r="J86" s="11">
        <v>3495.3</v>
      </c>
      <c r="K86" s="11">
        <v>1.07</v>
      </c>
      <c r="L86" s="48">
        <v>0.12</v>
      </c>
    </row>
    <row r="87" spans="1:12" s="15" customFormat="1" ht="25.5">
      <c r="A87" s="76" t="s">
        <v>115</v>
      </c>
      <c r="B87" s="72" t="s">
        <v>15</v>
      </c>
      <c r="C87" s="62"/>
      <c r="D87" s="65"/>
      <c r="E87" s="96">
        <v>6090.6</v>
      </c>
      <c r="F87" s="99"/>
      <c r="G87" s="98"/>
      <c r="H87" s="97"/>
      <c r="I87" s="97"/>
      <c r="J87" s="11">
        <v>3495.3</v>
      </c>
      <c r="K87" s="11"/>
      <c r="L87" s="48"/>
    </row>
    <row r="88" spans="1:12" s="15" customFormat="1" ht="25.5">
      <c r="A88" s="76" t="s">
        <v>113</v>
      </c>
      <c r="B88" s="72" t="s">
        <v>15</v>
      </c>
      <c r="C88" s="62"/>
      <c r="D88" s="65"/>
      <c r="E88" s="96">
        <v>0</v>
      </c>
      <c r="F88" s="99"/>
      <c r="G88" s="98"/>
      <c r="H88" s="97"/>
      <c r="I88" s="97"/>
      <c r="J88" s="11">
        <v>3495.3</v>
      </c>
      <c r="K88" s="11"/>
      <c r="L88" s="48"/>
    </row>
    <row r="89" spans="1:12" s="15" customFormat="1" ht="15">
      <c r="A89" s="89" t="s">
        <v>116</v>
      </c>
      <c r="B89" s="72" t="s">
        <v>15</v>
      </c>
      <c r="C89" s="60"/>
      <c r="D89" s="61"/>
      <c r="E89" s="96">
        <f>H89*J89</f>
        <v>0</v>
      </c>
      <c r="F89" s="97"/>
      <c r="G89" s="98"/>
      <c r="H89" s="97"/>
      <c r="I89" s="97"/>
      <c r="J89" s="11">
        <v>3495.3</v>
      </c>
      <c r="K89" s="11">
        <v>1.07</v>
      </c>
      <c r="L89" s="48">
        <v>0</v>
      </c>
    </row>
    <row r="90" spans="1:12" s="15" customFormat="1" ht="15">
      <c r="A90" s="76" t="s">
        <v>117</v>
      </c>
      <c r="B90" s="72" t="s">
        <v>15</v>
      </c>
      <c r="C90" s="60"/>
      <c r="D90" s="61"/>
      <c r="E90" s="96">
        <f>H90*J90</f>
        <v>0</v>
      </c>
      <c r="F90" s="97"/>
      <c r="G90" s="98"/>
      <c r="H90" s="97"/>
      <c r="I90" s="97"/>
      <c r="J90" s="11">
        <v>3495.3</v>
      </c>
      <c r="K90" s="11">
        <v>1.07</v>
      </c>
      <c r="L90" s="48">
        <v>0</v>
      </c>
    </row>
    <row r="91" spans="1:12" s="15" customFormat="1" ht="30">
      <c r="A91" s="73" t="s">
        <v>122</v>
      </c>
      <c r="B91" s="71"/>
      <c r="C91" s="60"/>
      <c r="D91" s="56" t="s">
        <v>141</v>
      </c>
      <c r="E91" s="121">
        <f>E92+E93+E94+E95</f>
        <v>0</v>
      </c>
      <c r="F91" s="125"/>
      <c r="G91" s="130"/>
      <c r="H91" s="122">
        <f>E91/J91</f>
        <v>0</v>
      </c>
      <c r="I91" s="122">
        <f>H91/12</f>
        <v>0</v>
      </c>
      <c r="J91" s="11">
        <v>3495.3</v>
      </c>
      <c r="K91" s="11"/>
      <c r="L91" s="48"/>
    </row>
    <row r="92" spans="1:12" s="15" customFormat="1" ht="15">
      <c r="A92" s="76" t="s">
        <v>123</v>
      </c>
      <c r="B92" s="71" t="s">
        <v>15</v>
      </c>
      <c r="C92" s="60"/>
      <c r="D92" s="56"/>
      <c r="E92" s="136">
        <v>0</v>
      </c>
      <c r="F92" s="97"/>
      <c r="G92" s="98"/>
      <c r="H92" s="99"/>
      <c r="I92" s="99"/>
      <c r="J92" s="11">
        <v>3495.3</v>
      </c>
      <c r="K92" s="11"/>
      <c r="L92" s="48"/>
    </row>
    <row r="93" spans="1:12" s="15" customFormat="1" ht="15">
      <c r="A93" s="89" t="s">
        <v>124</v>
      </c>
      <c r="B93" s="72" t="s">
        <v>51</v>
      </c>
      <c r="C93" s="60"/>
      <c r="D93" s="56"/>
      <c r="E93" s="136">
        <v>0</v>
      </c>
      <c r="F93" s="97"/>
      <c r="G93" s="98"/>
      <c r="H93" s="99"/>
      <c r="I93" s="99"/>
      <c r="J93" s="11">
        <v>3495.3</v>
      </c>
      <c r="K93" s="11"/>
      <c r="L93" s="48"/>
    </row>
    <row r="94" spans="1:12" s="15" customFormat="1" ht="15">
      <c r="A94" s="76" t="s">
        <v>125</v>
      </c>
      <c r="B94" s="72" t="s">
        <v>51</v>
      </c>
      <c r="C94" s="60"/>
      <c r="D94" s="56"/>
      <c r="E94" s="136">
        <v>0</v>
      </c>
      <c r="F94" s="97"/>
      <c r="G94" s="98"/>
      <c r="H94" s="99"/>
      <c r="I94" s="99"/>
      <c r="J94" s="11">
        <v>3495.3</v>
      </c>
      <c r="K94" s="11"/>
      <c r="L94" s="48"/>
    </row>
    <row r="95" spans="1:12" s="15" customFormat="1" ht="35.25" customHeight="1">
      <c r="A95" s="76" t="s">
        <v>126</v>
      </c>
      <c r="B95" s="72" t="s">
        <v>132</v>
      </c>
      <c r="C95" s="60"/>
      <c r="D95" s="56"/>
      <c r="E95" s="136">
        <v>0</v>
      </c>
      <c r="F95" s="97"/>
      <c r="G95" s="98"/>
      <c r="H95" s="99"/>
      <c r="I95" s="99"/>
      <c r="J95" s="11">
        <v>3495.3</v>
      </c>
      <c r="K95" s="11"/>
      <c r="L95" s="48"/>
    </row>
    <row r="96" spans="1:12" s="15" customFormat="1" ht="15">
      <c r="A96" s="73" t="s">
        <v>118</v>
      </c>
      <c r="B96" s="71"/>
      <c r="C96" s="60"/>
      <c r="D96" s="55" t="s">
        <v>142</v>
      </c>
      <c r="E96" s="122">
        <f>E97+E98+E99+E100+E101+E102</f>
        <v>12513.03</v>
      </c>
      <c r="F96" s="97"/>
      <c r="G96" s="98"/>
      <c r="H96" s="122">
        <f>E96/J96</f>
        <v>3.58</v>
      </c>
      <c r="I96" s="122">
        <f>H96/12</f>
        <v>0.3</v>
      </c>
      <c r="J96" s="11">
        <v>3495.3</v>
      </c>
      <c r="K96" s="11">
        <v>1.07</v>
      </c>
      <c r="L96" s="48">
        <v>0.28</v>
      </c>
    </row>
    <row r="97" spans="1:12" s="15" customFormat="1" ht="15">
      <c r="A97" s="76" t="s">
        <v>36</v>
      </c>
      <c r="B97" s="71" t="s">
        <v>7</v>
      </c>
      <c r="C97" s="60"/>
      <c r="D97" s="91"/>
      <c r="E97" s="96">
        <f aca="true" t="shared" si="0" ref="E97:E102">H97*J97</f>
        <v>0</v>
      </c>
      <c r="F97" s="97"/>
      <c r="G97" s="98"/>
      <c r="H97" s="97"/>
      <c r="I97" s="97"/>
      <c r="J97" s="11">
        <v>3495.3</v>
      </c>
      <c r="K97" s="11">
        <v>1.07</v>
      </c>
      <c r="L97" s="48">
        <v>0</v>
      </c>
    </row>
    <row r="98" spans="1:12" s="15" customFormat="1" ht="45" customHeight="1">
      <c r="A98" s="76" t="s">
        <v>119</v>
      </c>
      <c r="B98" s="71" t="s">
        <v>15</v>
      </c>
      <c r="C98" s="60"/>
      <c r="D98" s="91"/>
      <c r="E98" s="96">
        <v>11419.63</v>
      </c>
      <c r="F98" s="97"/>
      <c r="G98" s="98"/>
      <c r="H98" s="97"/>
      <c r="I98" s="97"/>
      <c r="J98" s="11">
        <v>3495.3</v>
      </c>
      <c r="K98" s="11">
        <v>1.07</v>
      </c>
      <c r="L98" s="48">
        <v>0.18</v>
      </c>
    </row>
    <row r="99" spans="1:12" s="15" customFormat="1" ht="38.25">
      <c r="A99" s="76" t="s">
        <v>120</v>
      </c>
      <c r="B99" s="71" t="s">
        <v>15</v>
      </c>
      <c r="C99" s="60"/>
      <c r="D99" s="91"/>
      <c r="E99" s="96">
        <v>1093.4</v>
      </c>
      <c r="F99" s="97"/>
      <c r="G99" s="98"/>
      <c r="H99" s="97"/>
      <c r="I99" s="97"/>
      <c r="J99" s="11">
        <v>3495.3</v>
      </c>
      <c r="K99" s="11">
        <v>1.07</v>
      </c>
      <c r="L99" s="48">
        <v>0.02</v>
      </c>
    </row>
    <row r="100" spans="1:12" s="15" customFormat="1" ht="27.75" customHeight="1">
      <c r="A100" s="76" t="s">
        <v>54</v>
      </c>
      <c r="B100" s="71" t="s">
        <v>10</v>
      </c>
      <c r="C100" s="60"/>
      <c r="D100" s="91"/>
      <c r="E100" s="96">
        <f t="shared" si="0"/>
        <v>0</v>
      </c>
      <c r="F100" s="97"/>
      <c r="G100" s="98"/>
      <c r="H100" s="97"/>
      <c r="I100" s="97"/>
      <c r="J100" s="11">
        <v>3495.3</v>
      </c>
      <c r="K100" s="11">
        <v>1.07</v>
      </c>
      <c r="L100" s="48">
        <v>0.07</v>
      </c>
    </row>
    <row r="101" spans="1:12" s="15" customFormat="1" ht="15">
      <c r="A101" s="76" t="s">
        <v>41</v>
      </c>
      <c r="B101" s="72" t="s">
        <v>75</v>
      </c>
      <c r="C101" s="60"/>
      <c r="D101" s="91"/>
      <c r="E101" s="96">
        <f t="shared" si="0"/>
        <v>0</v>
      </c>
      <c r="F101" s="97"/>
      <c r="G101" s="98"/>
      <c r="H101" s="97"/>
      <c r="I101" s="97"/>
      <c r="J101" s="11">
        <v>3495.3</v>
      </c>
      <c r="K101" s="11">
        <v>1.07</v>
      </c>
      <c r="L101" s="48">
        <v>0</v>
      </c>
    </row>
    <row r="102" spans="1:12" s="15" customFormat="1" ht="58.5" customHeight="1">
      <c r="A102" s="76" t="s">
        <v>121</v>
      </c>
      <c r="B102" s="72" t="s">
        <v>69</v>
      </c>
      <c r="C102" s="60"/>
      <c r="D102" s="91"/>
      <c r="E102" s="96">
        <f t="shared" si="0"/>
        <v>0</v>
      </c>
      <c r="F102" s="97"/>
      <c r="G102" s="98"/>
      <c r="H102" s="97"/>
      <c r="I102" s="97"/>
      <c r="J102" s="11">
        <v>3495.3</v>
      </c>
      <c r="K102" s="11">
        <v>1.07</v>
      </c>
      <c r="L102" s="48">
        <v>0</v>
      </c>
    </row>
    <row r="103" spans="1:12" s="15" customFormat="1" ht="15">
      <c r="A103" s="73" t="s">
        <v>39</v>
      </c>
      <c r="B103" s="71"/>
      <c r="C103" s="60"/>
      <c r="D103" s="55" t="s">
        <v>143</v>
      </c>
      <c r="E103" s="122">
        <f>E104</f>
        <v>1311.87</v>
      </c>
      <c r="F103" s="97"/>
      <c r="G103" s="98"/>
      <c r="H103" s="122">
        <f>E103/J103</f>
        <v>0.38</v>
      </c>
      <c r="I103" s="122">
        <f>H103/12</f>
        <v>0.03</v>
      </c>
      <c r="J103" s="11">
        <v>3495.3</v>
      </c>
      <c r="K103" s="11">
        <v>1.07</v>
      </c>
      <c r="L103" s="48">
        <v>0.14</v>
      </c>
    </row>
    <row r="104" spans="1:12" s="15" customFormat="1" ht="20.25" customHeight="1">
      <c r="A104" s="76" t="s">
        <v>37</v>
      </c>
      <c r="B104" s="71" t="s">
        <v>15</v>
      </c>
      <c r="C104" s="60"/>
      <c r="D104" s="91"/>
      <c r="E104" s="96">
        <v>1311.87</v>
      </c>
      <c r="F104" s="97"/>
      <c r="G104" s="98"/>
      <c r="H104" s="97"/>
      <c r="I104" s="97"/>
      <c r="J104" s="11">
        <v>3495.3</v>
      </c>
      <c r="K104" s="11">
        <v>1.07</v>
      </c>
      <c r="L104" s="48">
        <v>0.02</v>
      </c>
    </row>
    <row r="105" spans="1:12" s="11" customFormat="1" ht="22.5" customHeight="1">
      <c r="A105" s="73" t="s">
        <v>43</v>
      </c>
      <c r="B105" s="74"/>
      <c r="C105" s="55"/>
      <c r="D105" s="55" t="s">
        <v>144</v>
      </c>
      <c r="E105" s="122">
        <f>E106+E107</f>
        <v>35466.67</v>
      </c>
      <c r="F105" s="122"/>
      <c r="G105" s="130"/>
      <c r="H105" s="122">
        <f>E105/J105</f>
        <v>10.15</v>
      </c>
      <c r="I105" s="122">
        <f>H105/12</f>
        <v>0.85</v>
      </c>
      <c r="J105" s="11">
        <v>3495.3</v>
      </c>
      <c r="K105" s="11">
        <v>1.07</v>
      </c>
      <c r="L105" s="48">
        <v>0.37</v>
      </c>
    </row>
    <row r="106" spans="1:12" s="15" customFormat="1" ht="48.75" customHeight="1">
      <c r="A106" s="89" t="s">
        <v>127</v>
      </c>
      <c r="B106" s="72" t="s">
        <v>20</v>
      </c>
      <c r="C106" s="60"/>
      <c r="D106" s="61"/>
      <c r="E106" s="96">
        <v>20800</v>
      </c>
      <c r="F106" s="97"/>
      <c r="G106" s="98"/>
      <c r="H106" s="97"/>
      <c r="I106" s="97"/>
      <c r="J106" s="11">
        <v>3495.3</v>
      </c>
      <c r="K106" s="11">
        <v>1.07</v>
      </c>
      <c r="L106" s="48">
        <v>0.03</v>
      </c>
    </row>
    <row r="107" spans="1:12" s="15" customFormat="1" ht="22.5" customHeight="1">
      <c r="A107" s="89" t="s">
        <v>164</v>
      </c>
      <c r="B107" s="72" t="s">
        <v>69</v>
      </c>
      <c r="C107" s="60">
        <f>G107*12</f>
        <v>0</v>
      </c>
      <c r="D107" s="61"/>
      <c r="E107" s="96">
        <v>14666.67</v>
      </c>
      <c r="F107" s="97">
        <f>I107*12</f>
        <v>0</v>
      </c>
      <c r="G107" s="98"/>
      <c r="H107" s="97"/>
      <c r="I107" s="97"/>
      <c r="J107" s="11">
        <v>3495.3</v>
      </c>
      <c r="K107" s="11">
        <v>1.07</v>
      </c>
      <c r="L107" s="48">
        <v>0.34</v>
      </c>
    </row>
    <row r="108" spans="1:12" s="11" customFormat="1" ht="15">
      <c r="A108" s="73" t="s">
        <v>42</v>
      </c>
      <c r="B108" s="74"/>
      <c r="C108" s="55"/>
      <c r="D108" s="55" t="s">
        <v>145</v>
      </c>
      <c r="E108" s="122">
        <f>E109+E110</f>
        <v>20728.44</v>
      </c>
      <c r="F108" s="122"/>
      <c r="G108" s="130"/>
      <c r="H108" s="122">
        <f>E108/J108</f>
        <v>5.93</v>
      </c>
      <c r="I108" s="122">
        <f>H108/12</f>
        <v>0.49</v>
      </c>
      <c r="J108" s="11">
        <v>3495.3</v>
      </c>
      <c r="K108" s="11">
        <v>1.07</v>
      </c>
      <c r="L108" s="48">
        <v>0.31</v>
      </c>
    </row>
    <row r="109" spans="1:12" s="15" customFormat="1" ht="15">
      <c r="A109" s="76" t="s">
        <v>53</v>
      </c>
      <c r="B109" s="71" t="s">
        <v>48</v>
      </c>
      <c r="C109" s="60"/>
      <c r="D109" s="61"/>
      <c r="E109" s="96">
        <v>20728.44</v>
      </c>
      <c r="F109" s="97"/>
      <c r="G109" s="98"/>
      <c r="H109" s="97"/>
      <c r="I109" s="97"/>
      <c r="J109" s="11">
        <v>3495.3</v>
      </c>
      <c r="K109" s="11">
        <v>1.07</v>
      </c>
      <c r="L109" s="48">
        <v>0.26</v>
      </c>
    </row>
    <row r="110" spans="1:12" s="15" customFormat="1" ht="15.75" thickBot="1">
      <c r="A110" s="76" t="s">
        <v>56</v>
      </c>
      <c r="B110" s="71" t="s">
        <v>48</v>
      </c>
      <c r="C110" s="60"/>
      <c r="D110" s="61"/>
      <c r="E110" s="96">
        <v>0</v>
      </c>
      <c r="F110" s="97"/>
      <c r="G110" s="98"/>
      <c r="H110" s="97"/>
      <c r="I110" s="97"/>
      <c r="J110" s="11">
        <v>3495.3</v>
      </c>
      <c r="K110" s="11">
        <v>1.07</v>
      </c>
      <c r="L110" s="48">
        <v>0.05</v>
      </c>
    </row>
    <row r="111" spans="1:12" s="11" customFormat="1" ht="111.75" customHeight="1">
      <c r="A111" s="73" t="s">
        <v>165</v>
      </c>
      <c r="B111" s="74" t="s">
        <v>10</v>
      </c>
      <c r="C111" s="77">
        <f>G111*12</f>
        <v>0</v>
      </c>
      <c r="D111" s="59"/>
      <c r="E111" s="137">
        <v>50000</v>
      </c>
      <c r="F111" s="138">
        <f>I111*12</f>
        <v>14.28</v>
      </c>
      <c r="G111" s="138"/>
      <c r="H111" s="138">
        <f>E111/J111</f>
        <v>14.3</v>
      </c>
      <c r="I111" s="139">
        <f>H111/12</f>
        <v>1.19</v>
      </c>
      <c r="J111" s="11">
        <v>3495.3</v>
      </c>
      <c r="K111" s="11">
        <v>1.07</v>
      </c>
      <c r="L111" s="48">
        <v>0.3</v>
      </c>
    </row>
    <row r="112" spans="1:10" s="108" customFormat="1" ht="23.25" customHeight="1">
      <c r="A112" s="144" t="s">
        <v>166</v>
      </c>
      <c r="B112" s="74" t="s">
        <v>7</v>
      </c>
      <c r="C112" s="106"/>
      <c r="D112" s="107"/>
      <c r="E112" s="132">
        <f>2292.75+25917.25</f>
        <v>28210</v>
      </c>
      <c r="F112" s="107"/>
      <c r="G112" s="127"/>
      <c r="H112" s="111">
        <f>E112/J112</f>
        <v>8.07</v>
      </c>
      <c r="I112" s="111">
        <f>H112/12</f>
        <v>0.67</v>
      </c>
      <c r="J112" s="11">
        <v>3495.3</v>
      </c>
    </row>
    <row r="113" spans="1:10" s="108" customFormat="1" ht="23.25" customHeight="1">
      <c r="A113" s="144" t="s">
        <v>167</v>
      </c>
      <c r="B113" s="74" t="s">
        <v>7</v>
      </c>
      <c r="C113" s="106"/>
      <c r="D113" s="107"/>
      <c r="E113" s="132">
        <f>(2292.75+5204.36+57245.23)</f>
        <v>64742.34</v>
      </c>
      <c r="F113" s="107"/>
      <c r="G113" s="127"/>
      <c r="H113" s="111">
        <f>E113/J113</f>
        <v>18.52</v>
      </c>
      <c r="I113" s="111">
        <f>H113/12</f>
        <v>1.54</v>
      </c>
      <c r="J113" s="11">
        <v>3495.3</v>
      </c>
    </row>
    <row r="114" spans="1:10" s="108" customFormat="1" ht="21" customHeight="1">
      <c r="A114" s="144" t="s">
        <v>168</v>
      </c>
      <c r="B114" s="74" t="s">
        <v>7</v>
      </c>
      <c r="C114" s="106"/>
      <c r="D114" s="107"/>
      <c r="E114" s="132">
        <v>15260.64</v>
      </c>
      <c r="F114" s="107"/>
      <c r="G114" s="127"/>
      <c r="H114" s="111">
        <f>E114/J114</f>
        <v>4.37</v>
      </c>
      <c r="I114" s="111">
        <f>H114/12</f>
        <v>0.36</v>
      </c>
      <c r="J114" s="11">
        <v>3495.3</v>
      </c>
    </row>
    <row r="115" spans="1:10" s="108" customFormat="1" ht="25.5" customHeight="1" thickBot="1">
      <c r="A115" s="144" t="s">
        <v>169</v>
      </c>
      <c r="B115" s="74" t="s">
        <v>7</v>
      </c>
      <c r="C115" s="110"/>
      <c r="D115" s="111"/>
      <c r="E115" s="125">
        <v>30912.92</v>
      </c>
      <c r="F115" s="111"/>
      <c r="G115" s="127"/>
      <c r="H115" s="111">
        <f>E115/J115</f>
        <v>8.84</v>
      </c>
      <c r="I115" s="111">
        <f>H115/12</f>
        <v>0.74</v>
      </c>
      <c r="J115" s="11">
        <v>3495.3</v>
      </c>
    </row>
    <row r="116" spans="1:12" s="15" customFormat="1" ht="20.25" thickBot="1">
      <c r="A116" s="78" t="s">
        <v>66</v>
      </c>
      <c r="B116" s="79" t="s">
        <v>9</v>
      </c>
      <c r="C116" s="63"/>
      <c r="D116" s="60"/>
      <c r="E116" s="140">
        <f>H116*J116</f>
        <v>86403.82</v>
      </c>
      <c r="F116" s="141"/>
      <c r="G116" s="141"/>
      <c r="H116" s="141">
        <f>12*I116</f>
        <v>24.72</v>
      </c>
      <c r="I116" s="142">
        <v>2.06</v>
      </c>
      <c r="J116" s="11">
        <v>3495.3</v>
      </c>
      <c r="L116" s="49"/>
    </row>
    <row r="117" spans="1:12" s="44" customFormat="1" ht="20.25" thickBot="1">
      <c r="A117" s="78" t="s">
        <v>31</v>
      </c>
      <c r="B117" s="80"/>
      <c r="C117" s="84">
        <f>G117*12</f>
        <v>0</v>
      </c>
      <c r="D117" s="86"/>
      <c r="E117" s="143">
        <f>E116+E111+E108+E105+E103+E96+E80+E65+E64+E63+E62+E51+E49+E48+E41+E40+E29+E15+E91+E42+E115+E114+E113+E112+E61+E50</f>
        <v>1182002.68</v>
      </c>
      <c r="F117" s="143">
        <f>F116+F111+F108+F105+F103+F96+F80+F65+F64+F63+F62+F51+F49+F48+F41+F40+F29+F15+F91+F42+F115+F114+F113+F112+F61+F50</f>
        <v>163.08</v>
      </c>
      <c r="G117" s="143">
        <f>G116+G111+G108+G105+G103+G96+G80+G65+G64+G63+G62+G51+G49+G48+G41+G40+G29+G15+G91+G42+G115+G114+G113+G112+G61+G50</f>
        <v>0</v>
      </c>
      <c r="H117" s="143">
        <f>H116+H111+H108+H105+H103+H96+H80+H65+H64+H63+H62+H51+H49+H48+H41+H40+H29+H15+H91+H42+H115+H114+H113+H112+H61+H50</f>
        <v>338.17</v>
      </c>
      <c r="I117" s="143">
        <f>I116+I111+I108+I105+I103+I96+I80+I65+I64+I63+I62+I51+I49+I48+I41+I40+I29+I15+I91+I42+I115+I114+I113+I112+I61+I50</f>
        <v>28.19</v>
      </c>
      <c r="J117" s="11">
        <v>3495.3</v>
      </c>
      <c r="L117" s="51"/>
    </row>
    <row r="118" spans="1:12" s="19" customFormat="1" ht="20.25" hidden="1" thickBot="1">
      <c r="A118" s="32" t="s">
        <v>27</v>
      </c>
      <c r="B118" s="33" t="s">
        <v>9</v>
      </c>
      <c r="C118" s="33" t="s">
        <v>28</v>
      </c>
      <c r="D118" s="85"/>
      <c r="E118" s="36"/>
      <c r="F118" s="33" t="s">
        <v>28</v>
      </c>
      <c r="G118" s="34"/>
      <c r="H118" s="33" t="s">
        <v>28</v>
      </c>
      <c r="I118" s="34">
        <v>24.94</v>
      </c>
      <c r="J118" s="11">
        <v>3495.3</v>
      </c>
      <c r="L118" s="52"/>
    </row>
    <row r="119" spans="1:12" s="21" customFormat="1" ht="15">
      <c r="A119" s="20"/>
      <c r="G119" s="22"/>
      <c r="I119" s="22"/>
      <c r="J119" s="11">
        <v>3495.3</v>
      </c>
      <c r="L119" s="53"/>
    </row>
    <row r="120" spans="1:12" s="18" customFormat="1" ht="18.75">
      <c r="A120" s="23"/>
      <c r="B120" s="24"/>
      <c r="C120" s="25"/>
      <c r="D120" s="25"/>
      <c r="E120" s="25"/>
      <c r="F120" s="25"/>
      <c r="G120" s="26"/>
      <c r="H120" s="25"/>
      <c r="I120" s="26"/>
      <c r="J120" s="11">
        <v>3495.3</v>
      </c>
      <c r="L120" s="54"/>
    </row>
    <row r="121" spans="1:12" s="19" customFormat="1" ht="20.25" thickBot="1">
      <c r="A121" s="27"/>
      <c r="B121" s="28"/>
      <c r="C121" s="29"/>
      <c r="D121" s="29"/>
      <c r="E121" s="29"/>
      <c r="F121" s="29"/>
      <c r="G121" s="30"/>
      <c r="H121" s="29"/>
      <c r="I121" s="30"/>
      <c r="J121" s="11">
        <v>3495.3</v>
      </c>
      <c r="L121" s="52"/>
    </row>
    <row r="122" spans="1:12" s="11" customFormat="1" ht="37.5" customHeight="1" thickBot="1">
      <c r="A122" s="101" t="s">
        <v>147</v>
      </c>
      <c r="B122" s="102"/>
      <c r="C122" s="103">
        <f>G122*12</f>
        <v>0</v>
      </c>
      <c r="D122" s="104"/>
      <c r="E122" s="104">
        <f>SUM(E123:E131)</f>
        <v>996011.99</v>
      </c>
      <c r="F122" s="104">
        <f>SUM(F123:F131)</f>
        <v>0</v>
      </c>
      <c r="G122" s="104">
        <f>SUM(G123:G131)</f>
        <v>0</v>
      </c>
      <c r="H122" s="104">
        <f>SUM(H123:H131)</f>
        <v>284.96</v>
      </c>
      <c r="I122" s="104">
        <f>SUM(I123:I131)</f>
        <v>23.76</v>
      </c>
      <c r="J122" s="11">
        <v>3495.3</v>
      </c>
      <c r="L122" s="48"/>
    </row>
    <row r="123" spans="1:12" s="81" customFormat="1" ht="15">
      <c r="A123" s="76" t="s">
        <v>149</v>
      </c>
      <c r="B123" s="71"/>
      <c r="C123" s="60"/>
      <c r="D123" s="61"/>
      <c r="E123" s="96">
        <v>11522.79</v>
      </c>
      <c r="F123" s="97"/>
      <c r="G123" s="98"/>
      <c r="H123" s="99">
        <f aca="true" t="shared" si="1" ref="H123:H131">E123/J123</f>
        <v>3.3</v>
      </c>
      <c r="I123" s="100">
        <f aca="true" t="shared" si="2" ref="I123:I131">H123/12</f>
        <v>0.28</v>
      </c>
      <c r="J123" s="11">
        <v>3495.3</v>
      </c>
      <c r="L123" s="82"/>
    </row>
    <row r="124" spans="1:12" s="81" customFormat="1" ht="15">
      <c r="A124" s="76" t="s">
        <v>150</v>
      </c>
      <c r="B124" s="71"/>
      <c r="C124" s="60"/>
      <c r="D124" s="61"/>
      <c r="E124" s="96">
        <v>151377.07</v>
      </c>
      <c r="F124" s="97"/>
      <c r="G124" s="98"/>
      <c r="H124" s="99">
        <f t="shared" si="1"/>
        <v>43.31</v>
      </c>
      <c r="I124" s="100">
        <f t="shared" si="2"/>
        <v>3.61</v>
      </c>
      <c r="J124" s="11">
        <v>3495.3</v>
      </c>
      <c r="L124" s="82"/>
    </row>
    <row r="125" spans="1:12" s="81" customFormat="1" ht="15">
      <c r="A125" s="76" t="s">
        <v>151</v>
      </c>
      <c r="B125" s="71"/>
      <c r="C125" s="60"/>
      <c r="D125" s="61"/>
      <c r="E125" s="96">
        <v>19574.61</v>
      </c>
      <c r="F125" s="97"/>
      <c r="G125" s="98"/>
      <c r="H125" s="99">
        <f t="shared" si="1"/>
        <v>5.6</v>
      </c>
      <c r="I125" s="100">
        <f t="shared" si="2"/>
        <v>0.47</v>
      </c>
      <c r="J125" s="11">
        <v>3495.3</v>
      </c>
      <c r="L125" s="82"/>
    </row>
    <row r="126" spans="1:12" s="81" customFormat="1" ht="15">
      <c r="A126" s="76" t="s">
        <v>152</v>
      </c>
      <c r="B126" s="71"/>
      <c r="C126" s="60"/>
      <c r="D126" s="61"/>
      <c r="E126" s="96">
        <v>429.42</v>
      </c>
      <c r="F126" s="97"/>
      <c r="G126" s="98"/>
      <c r="H126" s="99">
        <f t="shared" si="1"/>
        <v>0.12</v>
      </c>
      <c r="I126" s="100">
        <f t="shared" si="2"/>
        <v>0.01</v>
      </c>
      <c r="J126" s="11">
        <v>3495.3</v>
      </c>
      <c r="L126" s="82"/>
    </row>
    <row r="127" spans="1:12" s="81" customFormat="1" ht="19.5" customHeight="1">
      <c r="A127" s="76" t="s">
        <v>153</v>
      </c>
      <c r="B127" s="71"/>
      <c r="C127" s="60"/>
      <c r="D127" s="61"/>
      <c r="E127" s="96">
        <v>12555.77</v>
      </c>
      <c r="F127" s="97"/>
      <c r="G127" s="98"/>
      <c r="H127" s="99">
        <f t="shared" si="1"/>
        <v>3.59</v>
      </c>
      <c r="I127" s="100">
        <f t="shared" si="2"/>
        <v>0.3</v>
      </c>
      <c r="J127" s="11">
        <v>3495.3</v>
      </c>
      <c r="L127" s="82"/>
    </row>
    <row r="128" spans="1:12" s="81" customFormat="1" ht="19.5" customHeight="1">
      <c r="A128" s="76" t="s">
        <v>154</v>
      </c>
      <c r="B128" s="71"/>
      <c r="C128" s="60"/>
      <c r="D128" s="61"/>
      <c r="E128" s="96">
        <v>10864.46</v>
      </c>
      <c r="F128" s="97"/>
      <c r="G128" s="98"/>
      <c r="H128" s="99">
        <f t="shared" si="1"/>
        <v>3.11</v>
      </c>
      <c r="I128" s="100">
        <f t="shared" si="2"/>
        <v>0.26</v>
      </c>
      <c r="J128" s="11">
        <v>3495.3</v>
      </c>
      <c r="L128" s="82"/>
    </row>
    <row r="129" spans="1:12" s="81" customFormat="1" ht="15.75" customHeight="1">
      <c r="A129" s="76" t="s">
        <v>155</v>
      </c>
      <c r="B129" s="71"/>
      <c r="C129" s="60"/>
      <c r="D129" s="61"/>
      <c r="E129" s="96">
        <v>4324.32</v>
      </c>
      <c r="F129" s="97"/>
      <c r="G129" s="98"/>
      <c r="H129" s="99">
        <f t="shared" si="1"/>
        <v>1.24</v>
      </c>
      <c r="I129" s="100">
        <f t="shared" si="2"/>
        <v>0.1</v>
      </c>
      <c r="J129" s="11">
        <v>3495.3</v>
      </c>
      <c r="L129" s="82"/>
    </row>
    <row r="130" spans="1:12" s="81" customFormat="1" ht="15.75" customHeight="1">
      <c r="A130" s="76" t="s">
        <v>156</v>
      </c>
      <c r="B130" s="71"/>
      <c r="C130" s="60"/>
      <c r="D130" s="61"/>
      <c r="E130" s="96">
        <v>4033.55</v>
      </c>
      <c r="F130" s="97"/>
      <c r="G130" s="98"/>
      <c r="H130" s="99">
        <f t="shared" si="1"/>
        <v>1.15</v>
      </c>
      <c r="I130" s="100">
        <f t="shared" si="2"/>
        <v>0.1</v>
      </c>
      <c r="J130" s="11">
        <v>3495.3</v>
      </c>
      <c r="L130" s="82"/>
    </row>
    <row r="131" spans="1:12" s="81" customFormat="1" ht="15.75" customHeight="1">
      <c r="A131" s="76" t="s">
        <v>148</v>
      </c>
      <c r="B131" s="71"/>
      <c r="C131" s="60"/>
      <c r="D131" s="61"/>
      <c r="E131" s="96">
        <v>781330</v>
      </c>
      <c r="F131" s="97"/>
      <c r="G131" s="98"/>
      <c r="H131" s="99">
        <f t="shared" si="1"/>
        <v>223.54</v>
      </c>
      <c r="I131" s="100">
        <f t="shared" si="2"/>
        <v>18.63</v>
      </c>
      <c r="J131" s="11">
        <v>3495.3</v>
      </c>
      <c r="L131" s="82"/>
    </row>
    <row r="132" spans="1:12" s="15" customFormat="1" ht="15">
      <c r="A132" s="23"/>
      <c r="B132" s="40"/>
      <c r="C132" s="41"/>
      <c r="D132" s="41"/>
      <c r="E132" s="41"/>
      <c r="F132" s="41"/>
      <c r="G132" s="41"/>
      <c r="H132" s="41"/>
      <c r="I132" s="41"/>
      <c r="J132" s="11"/>
      <c r="L132" s="49"/>
    </row>
    <row r="133" spans="1:12" s="15" customFormat="1" ht="15.75" thickBot="1">
      <c r="A133" s="23"/>
      <c r="B133" s="40"/>
      <c r="C133" s="41"/>
      <c r="D133" s="41"/>
      <c r="E133" s="41"/>
      <c r="F133" s="41"/>
      <c r="G133" s="41"/>
      <c r="H133" s="41"/>
      <c r="I133" s="41"/>
      <c r="J133" s="11"/>
      <c r="L133" s="49"/>
    </row>
    <row r="134" spans="1:12" s="15" customFormat="1" ht="20.25" thickBot="1">
      <c r="A134" s="42" t="s">
        <v>64</v>
      </c>
      <c r="B134" s="43"/>
      <c r="C134" s="45"/>
      <c r="D134" s="45"/>
      <c r="E134" s="105">
        <f>E117++E122</f>
        <v>2178014.67</v>
      </c>
      <c r="F134" s="45">
        <f>F117++F122</f>
        <v>163.08</v>
      </c>
      <c r="G134" s="45">
        <f>G117++G122</f>
        <v>0</v>
      </c>
      <c r="H134" s="45">
        <f>H117+H122</f>
        <v>623.13</v>
      </c>
      <c r="I134" s="45">
        <f>I117+I122</f>
        <v>51.95</v>
      </c>
      <c r="J134" s="11"/>
      <c r="L134" s="49"/>
    </row>
    <row r="135" spans="1:12" s="15" customFormat="1" ht="15">
      <c r="A135" s="23"/>
      <c r="B135" s="40"/>
      <c r="C135" s="41"/>
      <c r="D135" s="41"/>
      <c r="E135" s="41"/>
      <c r="F135" s="41"/>
      <c r="G135" s="41"/>
      <c r="H135" s="41"/>
      <c r="I135" s="41"/>
      <c r="J135" s="11"/>
      <c r="L135" s="49"/>
    </row>
    <row r="136" spans="1:12" s="15" customFormat="1" ht="15">
      <c r="A136" s="23"/>
      <c r="B136" s="40"/>
      <c r="C136" s="41"/>
      <c r="D136" s="41"/>
      <c r="E136" s="41"/>
      <c r="F136" s="41"/>
      <c r="G136" s="41"/>
      <c r="H136" s="41"/>
      <c r="I136" s="41"/>
      <c r="J136" s="11"/>
      <c r="L136" s="49"/>
    </row>
    <row r="137" spans="1:12" s="15" customFormat="1" ht="15" hidden="1">
      <c r="A137" s="23"/>
      <c r="B137" s="40"/>
      <c r="C137" s="41"/>
      <c r="D137" s="41"/>
      <c r="E137" s="41"/>
      <c r="F137" s="41"/>
      <c r="G137" s="41"/>
      <c r="H137" s="41"/>
      <c r="I137" s="41"/>
      <c r="J137" s="11"/>
      <c r="L137" s="49"/>
    </row>
    <row r="138" spans="1:12" s="15" customFormat="1" ht="15" hidden="1">
      <c r="A138" s="23"/>
      <c r="B138" s="40"/>
      <c r="C138" s="41"/>
      <c r="D138" s="41"/>
      <c r="E138" s="41"/>
      <c r="F138" s="41"/>
      <c r="G138" s="41"/>
      <c r="H138" s="41"/>
      <c r="I138" s="41"/>
      <c r="J138" s="11"/>
      <c r="L138" s="49"/>
    </row>
    <row r="139" spans="1:12" s="15" customFormat="1" ht="15" hidden="1">
      <c r="A139" s="23"/>
      <c r="B139" s="40"/>
      <c r="C139" s="41"/>
      <c r="D139" s="41"/>
      <c r="E139" s="41"/>
      <c r="F139" s="41"/>
      <c r="G139" s="41"/>
      <c r="H139" s="41"/>
      <c r="I139" s="41"/>
      <c r="J139" s="11"/>
      <c r="L139" s="49"/>
    </row>
    <row r="140" spans="1:12" s="15" customFormat="1" ht="15">
      <c r="A140" s="23"/>
      <c r="B140" s="40"/>
      <c r="C140" s="41"/>
      <c r="D140" s="41"/>
      <c r="E140" s="41"/>
      <c r="F140" s="41"/>
      <c r="G140" s="41"/>
      <c r="H140" s="41"/>
      <c r="I140" s="41"/>
      <c r="J140" s="11"/>
      <c r="L140" s="49"/>
    </row>
    <row r="141" spans="1:12" s="15" customFormat="1" ht="15">
      <c r="A141" s="23"/>
      <c r="B141" s="40"/>
      <c r="C141" s="41"/>
      <c r="D141" s="41"/>
      <c r="E141" s="41"/>
      <c r="F141" s="41"/>
      <c r="G141" s="41"/>
      <c r="H141" s="41"/>
      <c r="I141" s="41"/>
      <c r="J141" s="11"/>
      <c r="L141" s="49"/>
    </row>
    <row r="142" spans="1:12" s="15" customFormat="1" ht="15">
      <c r="A142" s="23"/>
      <c r="B142" s="40"/>
      <c r="C142" s="41"/>
      <c r="D142" s="41"/>
      <c r="E142" s="41"/>
      <c r="F142" s="41"/>
      <c r="G142" s="41"/>
      <c r="H142" s="41"/>
      <c r="I142" s="41"/>
      <c r="J142" s="11"/>
      <c r="L142" s="49"/>
    </row>
    <row r="143" spans="1:12" s="21" customFormat="1" ht="14.25">
      <c r="A143" s="169" t="s">
        <v>29</v>
      </c>
      <c r="B143" s="169"/>
      <c r="C143" s="169"/>
      <c r="D143" s="169"/>
      <c r="E143" s="169"/>
      <c r="F143" s="169"/>
      <c r="G143" s="169"/>
      <c r="L143" s="53"/>
    </row>
    <row r="144" spans="7:12" s="21" customFormat="1" ht="12.75">
      <c r="G144" s="22"/>
      <c r="I144" s="22"/>
      <c r="L144" s="53"/>
    </row>
    <row r="145" spans="1:12" s="21" customFormat="1" ht="12.75">
      <c r="A145" s="20" t="s">
        <v>30</v>
      </c>
      <c r="G145" s="22"/>
      <c r="I145" s="22"/>
      <c r="L145" s="53"/>
    </row>
    <row r="146" spans="7:12" s="21" customFormat="1" ht="12.75">
      <c r="G146" s="22"/>
      <c r="I146" s="22"/>
      <c r="L146" s="53"/>
    </row>
    <row r="147" spans="7:12" s="21" customFormat="1" ht="12.75">
      <c r="G147" s="22"/>
      <c r="I147" s="22"/>
      <c r="L147" s="53"/>
    </row>
    <row r="148" spans="7:12" s="21" customFormat="1" ht="12.75">
      <c r="G148" s="22"/>
      <c r="I148" s="22"/>
      <c r="L148" s="53"/>
    </row>
    <row r="149" spans="7:12" s="21" customFormat="1" ht="12.75">
      <c r="G149" s="22"/>
      <c r="I149" s="22"/>
      <c r="L149" s="53"/>
    </row>
    <row r="150" spans="7:12" s="21" customFormat="1" ht="12.75">
      <c r="G150" s="22"/>
      <c r="I150" s="22"/>
      <c r="L150" s="53"/>
    </row>
    <row r="151" spans="7:12" s="21" customFormat="1" ht="12.75">
      <c r="G151" s="22"/>
      <c r="I151" s="22"/>
      <c r="L151" s="53"/>
    </row>
    <row r="152" spans="7:12" s="21" customFormat="1" ht="12.75">
      <c r="G152" s="22"/>
      <c r="I152" s="22"/>
      <c r="L152" s="53"/>
    </row>
    <row r="153" spans="7:12" s="21" customFormat="1" ht="12.75">
      <c r="G153" s="22"/>
      <c r="I153" s="22"/>
      <c r="L153" s="53"/>
    </row>
    <row r="154" spans="7:12" s="21" customFormat="1" ht="12.75">
      <c r="G154" s="22"/>
      <c r="I154" s="22"/>
      <c r="L154" s="53"/>
    </row>
    <row r="155" spans="7:12" s="21" customFormat="1" ht="12.75">
      <c r="G155" s="22"/>
      <c r="I155" s="22"/>
      <c r="L155" s="53"/>
    </row>
    <row r="156" spans="7:12" s="21" customFormat="1" ht="12.75">
      <c r="G156" s="22"/>
      <c r="I156" s="22"/>
      <c r="L156" s="53"/>
    </row>
    <row r="157" spans="7:12" s="21" customFormat="1" ht="12.75">
      <c r="G157" s="22"/>
      <c r="I157" s="22"/>
      <c r="L157" s="53"/>
    </row>
    <row r="158" spans="7:12" s="21" customFormat="1" ht="12.75">
      <c r="G158" s="22"/>
      <c r="I158" s="22"/>
      <c r="L158" s="53"/>
    </row>
    <row r="159" spans="7:12" s="21" customFormat="1" ht="12.75">
      <c r="G159" s="22"/>
      <c r="I159" s="22"/>
      <c r="L159" s="53"/>
    </row>
    <row r="160" spans="7:12" s="21" customFormat="1" ht="12.75">
      <c r="G160" s="22"/>
      <c r="I160" s="22"/>
      <c r="L160" s="53"/>
    </row>
    <row r="161" spans="7:12" s="21" customFormat="1" ht="12.75">
      <c r="G161" s="22"/>
      <c r="I161" s="22"/>
      <c r="L161" s="53"/>
    </row>
    <row r="162" spans="7:12" s="21" customFormat="1" ht="12.75">
      <c r="G162" s="22"/>
      <c r="I162" s="22"/>
      <c r="L162" s="53"/>
    </row>
    <row r="163" spans="7:12" s="21" customFormat="1" ht="12.75">
      <c r="G163" s="22"/>
      <c r="I163" s="22"/>
      <c r="L163" s="53"/>
    </row>
  </sheetData>
  <sheetProtection/>
  <mergeCells count="12">
    <mergeCell ref="A8:I8"/>
    <mergeCell ref="A9:I9"/>
    <mergeCell ref="A10:I10"/>
    <mergeCell ref="A11:I11"/>
    <mergeCell ref="A14:I14"/>
    <mergeCell ref="A143:G143"/>
    <mergeCell ref="A1:I1"/>
    <mergeCell ref="B2:I2"/>
    <mergeCell ref="B3:I3"/>
    <mergeCell ref="B4:I4"/>
    <mergeCell ref="A5:I5"/>
    <mergeCell ref="A7:I7"/>
  </mergeCells>
  <printOptions horizontalCentered="1"/>
  <pageMargins left="0.1968503937007874" right="0.1968503937007874" top="0.1968503937007874" bottom="0.1968503937007874" header="0.1968503937007874" footer="0.1968503937007874"/>
  <pageSetup fitToHeight="3" fitToWidth="1" horizontalDpi="600" verticalDpi="600" orientation="portrait" paperSize="9" scale="64" r:id="rId1"/>
  <rowBreaks count="1" manualBreakCount="1">
    <brk id="8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1"/>
  <sheetViews>
    <sheetView view="pageBreakPreview" zoomScale="90" zoomScaleNormal="80" zoomScaleSheetLayoutView="90" zoomScalePageLayoutView="25" workbookViewId="0" topLeftCell="A16">
      <selection activeCell="M12" sqref="M12"/>
    </sheetView>
  </sheetViews>
  <sheetFormatPr defaultColWidth="9.00390625" defaultRowHeight="12.75"/>
  <cols>
    <col min="1" max="1" width="72.75390625" style="1" customWidth="1"/>
    <col min="2" max="2" width="20.375" style="1" customWidth="1"/>
    <col min="3" max="3" width="13.875" style="1" hidden="1" customWidth="1"/>
    <col min="4" max="4" width="13.875" style="1" customWidth="1"/>
    <col min="5" max="5" width="17.75390625" style="1" bestFit="1" customWidth="1"/>
    <col min="6" max="6" width="13.875" style="1" hidden="1" customWidth="1"/>
    <col min="7" max="7" width="20.875" style="31" hidden="1" customWidth="1"/>
    <col min="8" max="8" width="14.25390625" style="1" customWidth="1"/>
    <col min="9" max="9" width="20.875" style="31" customWidth="1"/>
    <col min="10" max="10" width="15.375" style="1" customWidth="1"/>
    <col min="11" max="11" width="15.375" style="1" hidden="1" customWidth="1"/>
    <col min="12" max="12" width="15.375" style="46" hidden="1" customWidth="1"/>
    <col min="13" max="15" width="15.375" style="1" customWidth="1"/>
    <col min="16" max="16384" width="9.125" style="1" customWidth="1"/>
  </cols>
  <sheetData>
    <row r="1" spans="1:9" ht="16.5" customHeight="1">
      <c r="A1" s="153" t="s">
        <v>134</v>
      </c>
      <c r="B1" s="154"/>
      <c r="C1" s="154"/>
      <c r="D1" s="154"/>
      <c r="E1" s="154"/>
      <c r="F1" s="154"/>
      <c r="G1" s="154"/>
      <c r="H1" s="154"/>
      <c r="I1" s="154"/>
    </row>
    <row r="2" spans="2:9" ht="12.75" customHeight="1">
      <c r="B2" s="155"/>
      <c r="C2" s="155"/>
      <c r="D2" s="155"/>
      <c r="E2" s="155"/>
      <c r="F2" s="155"/>
      <c r="G2" s="155"/>
      <c r="H2" s="154"/>
      <c r="I2" s="154"/>
    </row>
    <row r="3" spans="1:9" ht="21" customHeight="1">
      <c r="A3" s="64" t="s">
        <v>161</v>
      </c>
      <c r="B3" s="155" t="s">
        <v>0</v>
      </c>
      <c r="C3" s="155"/>
      <c r="D3" s="155"/>
      <c r="E3" s="155"/>
      <c r="F3" s="155"/>
      <c r="G3" s="155"/>
      <c r="H3" s="154"/>
      <c r="I3" s="154"/>
    </row>
    <row r="4" spans="2:9" ht="14.25" customHeight="1">
      <c r="B4" s="155" t="s">
        <v>135</v>
      </c>
      <c r="C4" s="155"/>
      <c r="D4" s="155"/>
      <c r="E4" s="155"/>
      <c r="F4" s="155"/>
      <c r="G4" s="155"/>
      <c r="H4" s="154"/>
      <c r="I4" s="154"/>
    </row>
    <row r="5" spans="1:12" ht="33" customHeight="1">
      <c r="A5" s="156"/>
      <c r="B5" s="157"/>
      <c r="C5" s="157"/>
      <c r="D5" s="157"/>
      <c r="E5" s="157"/>
      <c r="F5" s="157"/>
      <c r="G5" s="157"/>
      <c r="H5" s="157"/>
      <c r="I5" s="157"/>
      <c r="L5" s="1"/>
    </row>
    <row r="6" spans="2:10" ht="35.25" customHeight="1" hidden="1">
      <c r="B6" s="2"/>
      <c r="C6" s="2"/>
      <c r="D6" s="2"/>
      <c r="E6" s="2"/>
      <c r="F6" s="2"/>
      <c r="G6" s="3"/>
      <c r="H6" s="2"/>
      <c r="I6" s="2"/>
      <c r="J6" s="2"/>
    </row>
    <row r="7" spans="1:10" ht="21.75" customHeight="1">
      <c r="A7" s="158" t="s">
        <v>162</v>
      </c>
      <c r="B7" s="158"/>
      <c r="C7" s="158"/>
      <c r="D7" s="158"/>
      <c r="E7" s="158"/>
      <c r="F7" s="158"/>
      <c r="G7" s="158"/>
      <c r="H7" s="158"/>
      <c r="I7" s="158"/>
      <c r="J7" s="2"/>
    </row>
    <row r="8" spans="1:12" s="4" customFormat="1" ht="22.5" customHeight="1">
      <c r="A8" s="159" t="s">
        <v>1</v>
      </c>
      <c r="B8" s="159"/>
      <c r="C8" s="159"/>
      <c r="D8" s="159"/>
      <c r="E8" s="159"/>
      <c r="F8" s="160"/>
      <c r="G8" s="160"/>
      <c r="H8" s="160"/>
      <c r="I8" s="160"/>
      <c r="L8" s="47"/>
    </row>
    <row r="9" spans="1:9" s="5" customFormat="1" ht="18.75" customHeight="1">
      <c r="A9" s="159" t="s">
        <v>76</v>
      </c>
      <c r="B9" s="159"/>
      <c r="C9" s="159"/>
      <c r="D9" s="159"/>
      <c r="E9" s="159"/>
      <c r="F9" s="160"/>
      <c r="G9" s="160"/>
      <c r="H9" s="160"/>
      <c r="I9" s="160"/>
    </row>
    <row r="10" spans="1:9" s="6" customFormat="1" ht="17.25" customHeight="1">
      <c r="A10" s="161" t="s">
        <v>55</v>
      </c>
      <c r="B10" s="161"/>
      <c r="C10" s="161"/>
      <c r="D10" s="161"/>
      <c r="E10" s="161"/>
      <c r="F10" s="162"/>
      <c r="G10" s="162"/>
      <c r="H10" s="162"/>
      <c r="I10" s="162"/>
    </row>
    <row r="11" spans="1:9" s="5" customFormat="1" ht="30" customHeight="1" thickBot="1">
      <c r="A11" s="163" t="s">
        <v>63</v>
      </c>
      <c r="B11" s="163"/>
      <c r="C11" s="163"/>
      <c r="D11" s="163"/>
      <c r="E11" s="163"/>
      <c r="F11" s="164"/>
      <c r="G11" s="164"/>
      <c r="H11" s="164"/>
      <c r="I11" s="164"/>
    </row>
    <row r="12" spans="1:12" s="11" customFormat="1" ht="139.5" customHeight="1" thickBot="1">
      <c r="A12" s="7" t="s">
        <v>2</v>
      </c>
      <c r="B12" s="8" t="s">
        <v>3</v>
      </c>
      <c r="C12" s="9" t="s">
        <v>4</v>
      </c>
      <c r="D12" s="9" t="s">
        <v>83</v>
      </c>
      <c r="E12" s="9" t="s">
        <v>32</v>
      </c>
      <c r="F12" s="9" t="s">
        <v>4</v>
      </c>
      <c r="G12" s="10" t="s">
        <v>5</v>
      </c>
      <c r="H12" s="9" t="s">
        <v>4</v>
      </c>
      <c r="I12" s="10" t="s">
        <v>5</v>
      </c>
      <c r="L12" s="48"/>
    </row>
    <row r="13" spans="1:12" s="15" customFormat="1" ht="12.75">
      <c r="A13" s="12">
        <v>1</v>
      </c>
      <c r="B13" s="13">
        <v>2</v>
      </c>
      <c r="C13" s="13">
        <v>3</v>
      </c>
      <c r="D13" s="35">
        <v>3</v>
      </c>
      <c r="E13" s="35">
        <v>4</v>
      </c>
      <c r="F13" s="13">
        <v>3</v>
      </c>
      <c r="G13" s="14">
        <v>4</v>
      </c>
      <c r="H13" s="37">
        <v>5</v>
      </c>
      <c r="I13" s="38">
        <v>6</v>
      </c>
      <c r="L13" s="49"/>
    </row>
    <row r="14" spans="1:12" s="15" customFormat="1" ht="49.5" customHeight="1">
      <c r="A14" s="165" t="s">
        <v>6</v>
      </c>
      <c r="B14" s="166"/>
      <c r="C14" s="166"/>
      <c r="D14" s="166"/>
      <c r="E14" s="166"/>
      <c r="F14" s="166"/>
      <c r="G14" s="166"/>
      <c r="H14" s="167"/>
      <c r="I14" s="168"/>
      <c r="L14" s="49"/>
    </row>
    <row r="15" spans="1:12" s="11" customFormat="1" ht="15">
      <c r="A15" s="69" t="s">
        <v>72</v>
      </c>
      <c r="B15" s="74" t="s">
        <v>7</v>
      </c>
      <c r="C15" s="16">
        <f>G15*12</f>
        <v>0</v>
      </c>
      <c r="D15" s="83" t="s">
        <v>128</v>
      </c>
      <c r="E15" s="121">
        <f>H15*J15</f>
        <v>151416.4</v>
      </c>
      <c r="F15" s="122">
        <f>I15*12</f>
        <v>43.32</v>
      </c>
      <c r="G15" s="123"/>
      <c r="H15" s="122">
        <f>I15*12</f>
        <v>43.32</v>
      </c>
      <c r="I15" s="122">
        <f>I26+I28</f>
        <v>3.61</v>
      </c>
      <c r="J15" s="11">
        <v>3495.3</v>
      </c>
      <c r="K15" s="11">
        <v>1.07</v>
      </c>
      <c r="L15" s="48">
        <v>2.24</v>
      </c>
    </row>
    <row r="16" spans="1:12" s="11" customFormat="1" ht="26.25" customHeight="1">
      <c r="A16" s="87" t="s">
        <v>57</v>
      </c>
      <c r="B16" s="88" t="s">
        <v>58</v>
      </c>
      <c r="C16" s="16"/>
      <c r="D16" s="83"/>
      <c r="E16" s="121"/>
      <c r="F16" s="122"/>
      <c r="G16" s="123"/>
      <c r="H16" s="122"/>
      <c r="I16" s="122"/>
      <c r="J16" s="11">
        <v>3495.3</v>
      </c>
      <c r="L16" s="48"/>
    </row>
    <row r="17" spans="1:12" s="11" customFormat="1" ht="15">
      <c r="A17" s="87" t="s">
        <v>59</v>
      </c>
      <c r="B17" s="88" t="s">
        <v>58</v>
      </c>
      <c r="C17" s="16"/>
      <c r="D17" s="83"/>
      <c r="E17" s="121"/>
      <c r="F17" s="122"/>
      <c r="G17" s="123"/>
      <c r="H17" s="122"/>
      <c r="I17" s="122"/>
      <c r="J17" s="11">
        <v>3495.3</v>
      </c>
      <c r="L17" s="48"/>
    </row>
    <row r="18" spans="1:12" s="11" customFormat="1" ht="125.25" customHeight="1">
      <c r="A18" s="87" t="s">
        <v>77</v>
      </c>
      <c r="B18" s="88" t="s">
        <v>20</v>
      </c>
      <c r="C18" s="16"/>
      <c r="D18" s="83"/>
      <c r="E18" s="121"/>
      <c r="F18" s="122"/>
      <c r="G18" s="123"/>
      <c r="H18" s="122"/>
      <c r="I18" s="122"/>
      <c r="J18" s="11">
        <v>3495.3</v>
      </c>
      <c r="L18" s="48"/>
    </row>
    <row r="19" spans="1:9" s="120" customFormat="1" ht="15">
      <c r="A19" s="87" t="s">
        <v>78</v>
      </c>
      <c r="B19" s="88" t="s">
        <v>58</v>
      </c>
      <c r="C19" s="58"/>
      <c r="D19" s="119"/>
      <c r="E19" s="88"/>
      <c r="F19" s="88"/>
      <c r="G19" s="124"/>
      <c r="H19" s="125"/>
      <c r="I19" s="125"/>
    </row>
    <row r="20" spans="1:9" s="120" customFormat="1" ht="15">
      <c r="A20" s="87" t="s">
        <v>79</v>
      </c>
      <c r="B20" s="88" t="s">
        <v>58</v>
      </c>
      <c r="C20" s="56"/>
      <c r="D20" s="121"/>
      <c r="E20" s="122"/>
      <c r="F20" s="122"/>
      <c r="G20" s="124"/>
      <c r="H20" s="125"/>
      <c r="I20" s="125"/>
    </row>
    <row r="21" spans="1:9" s="11" customFormat="1" ht="25.5">
      <c r="A21" s="117" t="s">
        <v>80</v>
      </c>
      <c r="B21" s="118" t="s">
        <v>10</v>
      </c>
      <c r="C21" s="83"/>
      <c r="D21" s="116"/>
      <c r="E21" s="126"/>
      <c r="F21" s="126"/>
      <c r="G21" s="127"/>
      <c r="H21" s="111"/>
      <c r="I21" s="111"/>
    </row>
    <row r="22" spans="1:9" s="11" customFormat="1" ht="18.75">
      <c r="A22" s="117" t="s">
        <v>81</v>
      </c>
      <c r="B22" s="118" t="s">
        <v>12</v>
      </c>
      <c r="C22" s="16"/>
      <c r="D22" s="116"/>
      <c r="E22" s="126"/>
      <c r="F22" s="128"/>
      <c r="G22" s="127"/>
      <c r="H22" s="111"/>
      <c r="I22" s="111"/>
    </row>
    <row r="23" spans="1:9" s="11" customFormat="1" ht="18.75">
      <c r="A23" s="117" t="s">
        <v>159</v>
      </c>
      <c r="B23" s="118" t="s">
        <v>58</v>
      </c>
      <c r="C23" s="16"/>
      <c r="D23" s="116"/>
      <c r="E23" s="126"/>
      <c r="F23" s="128"/>
      <c r="G23" s="127"/>
      <c r="H23" s="111"/>
      <c r="I23" s="111"/>
    </row>
    <row r="24" spans="1:9" s="11" customFormat="1" ht="15">
      <c r="A24" s="117" t="s">
        <v>160</v>
      </c>
      <c r="B24" s="118" t="s">
        <v>58</v>
      </c>
      <c r="C24" s="83"/>
      <c r="D24" s="116"/>
      <c r="E24" s="126"/>
      <c r="F24" s="126"/>
      <c r="G24" s="127"/>
      <c r="H24" s="111"/>
      <c r="I24" s="111"/>
    </row>
    <row r="25" spans="1:9" s="11" customFormat="1" ht="15">
      <c r="A25" s="117" t="s">
        <v>82</v>
      </c>
      <c r="B25" s="118" t="s">
        <v>15</v>
      </c>
      <c r="C25" s="83"/>
      <c r="D25" s="116"/>
      <c r="E25" s="126"/>
      <c r="F25" s="126"/>
      <c r="G25" s="127"/>
      <c r="H25" s="111"/>
      <c r="I25" s="111"/>
    </row>
    <row r="26" spans="1:12" s="11" customFormat="1" ht="15">
      <c r="A26" s="69" t="s">
        <v>70</v>
      </c>
      <c r="B26" s="70"/>
      <c r="C26" s="55"/>
      <c r="D26" s="56"/>
      <c r="E26" s="121"/>
      <c r="F26" s="122"/>
      <c r="G26" s="121"/>
      <c r="H26" s="125"/>
      <c r="I26" s="125">
        <v>3.61</v>
      </c>
      <c r="J26" s="11">
        <v>3495.3</v>
      </c>
      <c r="L26" s="48"/>
    </row>
    <row r="27" spans="1:12" s="11" customFormat="1" ht="15">
      <c r="A27" s="67" t="s">
        <v>68</v>
      </c>
      <c r="B27" s="68" t="s">
        <v>58</v>
      </c>
      <c r="C27" s="57"/>
      <c r="D27" s="58"/>
      <c r="E27" s="119"/>
      <c r="F27" s="88"/>
      <c r="G27" s="119"/>
      <c r="H27" s="129"/>
      <c r="I27" s="129">
        <v>0</v>
      </c>
      <c r="J27" s="11">
        <v>3495.3</v>
      </c>
      <c r="L27" s="48"/>
    </row>
    <row r="28" spans="1:12" s="11" customFormat="1" ht="15">
      <c r="A28" s="69" t="s">
        <v>70</v>
      </c>
      <c r="B28" s="70"/>
      <c r="C28" s="55"/>
      <c r="D28" s="56"/>
      <c r="E28" s="121"/>
      <c r="F28" s="122"/>
      <c r="G28" s="123"/>
      <c r="H28" s="122"/>
      <c r="I28" s="122">
        <f>I27</f>
        <v>0</v>
      </c>
      <c r="J28" s="11">
        <v>3495.3</v>
      </c>
      <c r="L28" s="48"/>
    </row>
    <row r="29" spans="1:12" s="11" customFormat="1" ht="30">
      <c r="A29" s="69" t="s">
        <v>8</v>
      </c>
      <c r="B29" s="70" t="s">
        <v>9</v>
      </c>
      <c r="C29" s="55">
        <f>G29*12</f>
        <v>0</v>
      </c>
      <c r="D29" s="56" t="s">
        <v>129</v>
      </c>
      <c r="E29" s="121">
        <f>H29*J29</f>
        <v>180776.92</v>
      </c>
      <c r="F29" s="122">
        <f>I29*12</f>
        <v>51.72</v>
      </c>
      <c r="G29" s="123"/>
      <c r="H29" s="122">
        <f>I29*12</f>
        <v>51.72</v>
      </c>
      <c r="I29" s="122">
        <v>4.31</v>
      </c>
      <c r="J29" s="11">
        <v>3495.3</v>
      </c>
      <c r="K29" s="11">
        <v>1.07</v>
      </c>
      <c r="L29" s="48">
        <v>2.87</v>
      </c>
    </row>
    <row r="30" spans="1:12" s="39" customFormat="1" ht="15">
      <c r="A30" s="87" t="s">
        <v>84</v>
      </c>
      <c r="B30" s="88" t="s">
        <v>9</v>
      </c>
      <c r="C30" s="55"/>
      <c r="D30" s="56"/>
      <c r="E30" s="121"/>
      <c r="F30" s="122"/>
      <c r="G30" s="123"/>
      <c r="H30" s="122"/>
      <c r="I30" s="122"/>
      <c r="J30" s="11">
        <v>3495.3</v>
      </c>
      <c r="L30" s="50"/>
    </row>
    <row r="31" spans="1:12" s="39" customFormat="1" ht="15">
      <c r="A31" s="87" t="s">
        <v>85</v>
      </c>
      <c r="B31" s="88" t="s">
        <v>86</v>
      </c>
      <c r="C31" s="55"/>
      <c r="D31" s="56"/>
      <c r="E31" s="121"/>
      <c r="F31" s="122"/>
      <c r="G31" s="123"/>
      <c r="H31" s="122"/>
      <c r="I31" s="122"/>
      <c r="J31" s="11">
        <v>3495.3</v>
      </c>
      <c r="L31" s="50"/>
    </row>
    <row r="32" spans="1:12" s="39" customFormat="1" ht="15">
      <c r="A32" s="87" t="s">
        <v>87</v>
      </c>
      <c r="B32" s="88" t="s">
        <v>88</v>
      </c>
      <c r="C32" s="55"/>
      <c r="D32" s="56"/>
      <c r="E32" s="121"/>
      <c r="F32" s="122"/>
      <c r="G32" s="123"/>
      <c r="H32" s="122"/>
      <c r="I32" s="122"/>
      <c r="J32" s="11">
        <v>3495.3</v>
      </c>
      <c r="L32" s="50"/>
    </row>
    <row r="33" spans="1:12" s="39" customFormat="1" ht="15">
      <c r="A33" s="87" t="s">
        <v>60</v>
      </c>
      <c r="B33" s="88" t="s">
        <v>9</v>
      </c>
      <c r="C33" s="55"/>
      <c r="D33" s="56"/>
      <c r="E33" s="121"/>
      <c r="F33" s="122"/>
      <c r="G33" s="123"/>
      <c r="H33" s="122"/>
      <c r="I33" s="122"/>
      <c r="J33" s="11">
        <v>3495.3</v>
      </c>
      <c r="L33" s="50"/>
    </row>
    <row r="34" spans="1:12" s="39" customFormat="1" ht="25.5">
      <c r="A34" s="87" t="s">
        <v>61</v>
      </c>
      <c r="B34" s="88" t="s">
        <v>10</v>
      </c>
      <c r="C34" s="55"/>
      <c r="D34" s="56"/>
      <c r="E34" s="121"/>
      <c r="F34" s="122"/>
      <c r="G34" s="123"/>
      <c r="H34" s="122"/>
      <c r="I34" s="122"/>
      <c r="J34" s="11">
        <v>3495.3</v>
      </c>
      <c r="L34" s="50"/>
    </row>
    <row r="35" spans="1:12" s="39" customFormat="1" ht="15">
      <c r="A35" s="87" t="s">
        <v>89</v>
      </c>
      <c r="B35" s="88" t="s">
        <v>9</v>
      </c>
      <c r="C35" s="55"/>
      <c r="D35" s="56"/>
      <c r="E35" s="121"/>
      <c r="F35" s="122"/>
      <c r="G35" s="123"/>
      <c r="H35" s="122"/>
      <c r="I35" s="122"/>
      <c r="J35" s="11">
        <v>3495.3</v>
      </c>
      <c r="L35" s="50"/>
    </row>
    <row r="36" spans="1:12" s="39" customFormat="1" ht="15">
      <c r="A36" s="87" t="s">
        <v>90</v>
      </c>
      <c r="B36" s="88" t="s">
        <v>9</v>
      </c>
      <c r="C36" s="55"/>
      <c r="D36" s="56"/>
      <c r="E36" s="121"/>
      <c r="F36" s="122"/>
      <c r="G36" s="123"/>
      <c r="H36" s="122"/>
      <c r="I36" s="122"/>
      <c r="J36" s="11">
        <v>3495.3</v>
      </c>
      <c r="L36" s="50"/>
    </row>
    <row r="37" spans="1:12" s="39" customFormat="1" ht="25.5">
      <c r="A37" s="87" t="s">
        <v>91</v>
      </c>
      <c r="B37" s="88" t="s">
        <v>62</v>
      </c>
      <c r="C37" s="55"/>
      <c r="D37" s="56"/>
      <c r="E37" s="121"/>
      <c r="F37" s="122"/>
      <c r="G37" s="123"/>
      <c r="H37" s="122"/>
      <c r="I37" s="122"/>
      <c r="J37" s="11">
        <v>3495.3</v>
      </c>
      <c r="L37" s="50"/>
    </row>
    <row r="38" spans="1:12" s="11" customFormat="1" ht="28.5" customHeight="1">
      <c r="A38" s="87" t="s">
        <v>92</v>
      </c>
      <c r="B38" s="88" t="s">
        <v>10</v>
      </c>
      <c r="C38" s="55"/>
      <c r="D38" s="56"/>
      <c r="E38" s="121"/>
      <c r="F38" s="122"/>
      <c r="G38" s="123"/>
      <c r="H38" s="122"/>
      <c r="I38" s="122"/>
      <c r="J38" s="11">
        <v>3495.3</v>
      </c>
      <c r="L38" s="48"/>
    </row>
    <row r="39" spans="1:12" s="39" customFormat="1" ht="27.75" customHeight="1">
      <c r="A39" s="87" t="s">
        <v>93</v>
      </c>
      <c r="B39" s="88" t="s">
        <v>9</v>
      </c>
      <c r="C39" s="55"/>
      <c r="D39" s="56"/>
      <c r="E39" s="121"/>
      <c r="F39" s="122"/>
      <c r="G39" s="123"/>
      <c r="H39" s="122"/>
      <c r="I39" s="122"/>
      <c r="J39" s="11">
        <v>3495.3</v>
      </c>
      <c r="L39" s="50"/>
    </row>
    <row r="40" spans="1:12" s="17" customFormat="1" ht="15">
      <c r="A40" s="73" t="s">
        <v>11</v>
      </c>
      <c r="B40" s="74" t="s">
        <v>12</v>
      </c>
      <c r="C40" s="55">
        <f>G40*12</f>
        <v>0</v>
      </c>
      <c r="D40" s="56" t="s">
        <v>128</v>
      </c>
      <c r="E40" s="121">
        <f>H40*J40</f>
        <v>37749.24</v>
      </c>
      <c r="F40" s="122">
        <f>I40*12</f>
        <v>10.8</v>
      </c>
      <c r="G40" s="130"/>
      <c r="H40" s="122">
        <f>I40*12</f>
        <v>10.8</v>
      </c>
      <c r="I40" s="122">
        <v>0.9</v>
      </c>
      <c r="J40" s="11">
        <v>3495.3</v>
      </c>
      <c r="K40" s="11">
        <v>1.07</v>
      </c>
      <c r="L40" s="48">
        <v>0.6</v>
      </c>
    </row>
    <row r="41" spans="1:12" s="11" customFormat="1" ht="15">
      <c r="A41" s="73" t="s">
        <v>13</v>
      </c>
      <c r="B41" s="74" t="s">
        <v>14</v>
      </c>
      <c r="C41" s="55">
        <f>G41*12</f>
        <v>0</v>
      </c>
      <c r="D41" s="56" t="s">
        <v>128</v>
      </c>
      <c r="E41" s="121">
        <f>H41*J41</f>
        <v>122894.75</v>
      </c>
      <c r="F41" s="122">
        <f>I41*12</f>
        <v>35.16</v>
      </c>
      <c r="G41" s="130"/>
      <c r="H41" s="122">
        <f>I41*12</f>
        <v>35.16</v>
      </c>
      <c r="I41" s="122">
        <v>2.93</v>
      </c>
      <c r="J41" s="11">
        <v>3495.3</v>
      </c>
      <c r="K41" s="11">
        <v>1.07</v>
      </c>
      <c r="L41" s="48">
        <v>1.94</v>
      </c>
    </row>
    <row r="42" spans="1:12" s="11" customFormat="1" ht="15">
      <c r="A42" s="73" t="s">
        <v>94</v>
      </c>
      <c r="B42" s="74" t="s">
        <v>9</v>
      </c>
      <c r="C42" s="55"/>
      <c r="D42" s="56" t="s">
        <v>136</v>
      </c>
      <c r="E42" s="121">
        <v>0</v>
      </c>
      <c r="F42" s="122"/>
      <c r="G42" s="130"/>
      <c r="H42" s="122">
        <f>E42/J42</f>
        <v>0</v>
      </c>
      <c r="I42" s="122">
        <f>H42/12</f>
        <v>0</v>
      </c>
      <c r="J42" s="11">
        <v>3495.3</v>
      </c>
      <c r="L42" s="48"/>
    </row>
    <row r="43" spans="1:12" s="11" customFormat="1" ht="17.25" customHeight="1">
      <c r="A43" s="87" t="s">
        <v>95</v>
      </c>
      <c r="B43" s="88" t="s">
        <v>20</v>
      </c>
      <c r="C43" s="55"/>
      <c r="D43" s="56"/>
      <c r="E43" s="121"/>
      <c r="F43" s="122"/>
      <c r="G43" s="130"/>
      <c r="H43" s="122"/>
      <c r="I43" s="122"/>
      <c r="J43" s="11">
        <v>3495.3</v>
      </c>
      <c r="L43" s="48"/>
    </row>
    <row r="44" spans="1:12" s="11" customFormat="1" ht="15">
      <c r="A44" s="87" t="s">
        <v>96</v>
      </c>
      <c r="B44" s="88" t="s">
        <v>15</v>
      </c>
      <c r="C44" s="55"/>
      <c r="D44" s="56"/>
      <c r="E44" s="121"/>
      <c r="F44" s="122"/>
      <c r="G44" s="130"/>
      <c r="H44" s="122"/>
      <c r="I44" s="122"/>
      <c r="J44" s="11">
        <v>3495.3</v>
      </c>
      <c r="L44" s="48"/>
    </row>
    <row r="45" spans="1:12" s="11" customFormat="1" ht="15">
      <c r="A45" s="87" t="s">
        <v>97</v>
      </c>
      <c r="B45" s="88" t="s">
        <v>98</v>
      </c>
      <c r="C45" s="55"/>
      <c r="D45" s="56"/>
      <c r="E45" s="121"/>
      <c r="F45" s="122"/>
      <c r="G45" s="130"/>
      <c r="H45" s="122"/>
      <c r="I45" s="122"/>
      <c r="J45" s="11">
        <v>3495.3</v>
      </c>
      <c r="L45" s="48"/>
    </row>
    <row r="46" spans="1:12" s="11" customFormat="1" ht="15">
      <c r="A46" s="87" t="s">
        <v>99</v>
      </c>
      <c r="B46" s="88" t="s">
        <v>100</v>
      </c>
      <c r="C46" s="55"/>
      <c r="D46" s="56"/>
      <c r="E46" s="121"/>
      <c r="F46" s="122"/>
      <c r="G46" s="130"/>
      <c r="H46" s="122"/>
      <c r="I46" s="122"/>
      <c r="J46" s="11">
        <v>3495.3</v>
      </c>
      <c r="L46" s="48"/>
    </row>
    <row r="47" spans="1:12" s="11" customFormat="1" ht="15">
      <c r="A47" s="87" t="s">
        <v>101</v>
      </c>
      <c r="B47" s="88" t="s">
        <v>98</v>
      </c>
      <c r="C47" s="55"/>
      <c r="D47" s="56"/>
      <c r="E47" s="121"/>
      <c r="F47" s="122"/>
      <c r="G47" s="130"/>
      <c r="H47" s="122"/>
      <c r="I47" s="122"/>
      <c r="J47" s="11">
        <v>3495.3</v>
      </c>
      <c r="L47" s="48"/>
    </row>
    <row r="48" spans="1:12" s="15" customFormat="1" ht="32.25" customHeight="1">
      <c r="A48" s="73" t="s">
        <v>102</v>
      </c>
      <c r="B48" s="74" t="s">
        <v>7</v>
      </c>
      <c r="C48" s="59"/>
      <c r="D48" s="56" t="s">
        <v>130</v>
      </c>
      <c r="E48" s="121">
        <v>2439.99</v>
      </c>
      <c r="F48" s="125"/>
      <c r="G48" s="130"/>
      <c r="H48" s="122">
        <f>E48/J48</f>
        <v>0.7</v>
      </c>
      <c r="I48" s="122">
        <f>H48/12</f>
        <v>0.06</v>
      </c>
      <c r="J48" s="11">
        <v>3495.3</v>
      </c>
      <c r="K48" s="11">
        <v>1.07</v>
      </c>
      <c r="L48" s="48">
        <v>0.04</v>
      </c>
    </row>
    <row r="49" spans="1:12" s="15" customFormat="1" ht="31.5" customHeight="1">
      <c r="A49" s="73" t="s">
        <v>103</v>
      </c>
      <c r="B49" s="74" t="s">
        <v>7</v>
      </c>
      <c r="C49" s="59"/>
      <c r="D49" s="56" t="s">
        <v>130</v>
      </c>
      <c r="E49" s="121">
        <v>15405.72</v>
      </c>
      <c r="F49" s="125"/>
      <c r="G49" s="130"/>
      <c r="H49" s="122">
        <f>E49/J49</f>
        <v>4.41</v>
      </c>
      <c r="I49" s="122">
        <f>H49/12</f>
        <v>0.37</v>
      </c>
      <c r="J49" s="11">
        <v>3495.3</v>
      </c>
      <c r="K49" s="11">
        <v>1.07</v>
      </c>
      <c r="L49" s="48">
        <v>0.25</v>
      </c>
    </row>
    <row r="50" spans="1:12" s="15" customFormat="1" ht="25.5" customHeight="1">
      <c r="A50" s="73" t="s">
        <v>163</v>
      </c>
      <c r="B50" s="74" t="s">
        <v>51</v>
      </c>
      <c r="C50" s="59"/>
      <c r="D50" s="56" t="s">
        <v>130</v>
      </c>
      <c r="E50" s="121">
        <v>15405.68</v>
      </c>
      <c r="F50" s="125"/>
      <c r="G50" s="130"/>
      <c r="H50" s="122">
        <f>E50/J50</f>
        <v>4.41</v>
      </c>
      <c r="I50" s="122">
        <f>H50/12</f>
        <v>0.37</v>
      </c>
      <c r="J50" s="11">
        <v>3495.3</v>
      </c>
      <c r="K50" s="11"/>
      <c r="L50" s="48"/>
    </row>
    <row r="51" spans="1:12" s="15" customFormat="1" ht="30" customHeight="1">
      <c r="A51" s="73" t="s">
        <v>21</v>
      </c>
      <c r="B51" s="74"/>
      <c r="C51" s="59">
        <f>G51*12</f>
        <v>0</v>
      </c>
      <c r="D51" s="56" t="s">
        <v>137</v>
      </c>
      <c r="E51" s="121">
        <f>H51*J51</f>
        <v>9227.59</v>
      </c>
      <c r="F51" s="125">
        <f>I51*12</f>
        <v>2.64</v>
      </c>
      <c r="G51" s="130"/>
      <c r="H51" s="122">
        <f>I51*12</f>
        <v>2.64</v>
      </c>
      <c r="I51" s="122">
        <v>0.22</v>
      </c>
      <c r="J51" s="11">
        <v>3495.3</v>
      </c>
      <c r="K51" s="11">
        <v>1.07</v>
      </c>
      <c r="L51" s="48">
        <v>0.14</v>
      </c>
    </row>
    <row r="52" spans="1:12" s="15" customFormat="1" ht="29.25" customHeight="1">
      <c r="A52" s="89" t="s">
        <v>104</v>
      </c>
      <c r="B52" s="90" t="s">
        <v>69</v>
      </c>
      <c r="C52" s="59"/>
      <c r="D52" s="56"/>
      <c r="E52" s="121"/>
      <c r="F52" s="125"/>
      <c r="G52" s="130"/>
      <c r="H52" s="122"/>
      <c r="I52" s="122"/>
      <c r="J52" s="11">
        <v>3495.3</v>
      </c>
      <c r="K52" s="11"/>
      <c r="L52" s="48"/>
    </row>
    <row r="53" spans="1:12" s="15" customFormat="1" ht="28.5" customHeight="1">
      <c r="A53" s="89" t="s">
        <v>105</v>
      </c>
      <c r="B53" s="90" t="s">
        <v>69</v>
      </c>
      <c r="C53" s="59"/>
      <c r="D53" s="56"/>
      <c r="E53" s="121"/>
      <c r="F53" s="125"/>
      <c r="G53" s="130"/>
      <c r="H53" s="122"/>
      <c r="I53" s="122"/>
      <c r="J53" s="11">
        <v>3495.3</v>
      </c>
      <c r="K53" s="11"/>
      <c r="L53" s="48"/>
    </row>
    <row r="54" spans="1:12" s="15" customFormat="1" ht="19.5" customHeight="1">
      <c r="A54" s="89" t="s">
        <v>106</v>
      </c>
      <c r="B54" s="90" t="s">
        <v>58</v>
      </c>
      <c r="C54" s="59"/>
      <c r="D54" s="56"/>
      <c r="E54" s="121"/>
      <c r="F54" s="125"/>
      <c r="G54" s="130"/>
      <c r="H54" s="122"/>
      <c r="I54" s="122"/>
      <c r="J54" s="11">
        <v>3495.3</v>
      </c>
      <c r="K54" s="11"/>
      <c r="L54" s="48"/>
    </row>
    <row r="55" spans="1:12" s="15" customFormat="1" ht="25.5" customHeight="1">
      <c r="A55" s="89" t="s">
        <v>107</v>
      </c>
      <c r="B55" s="90" t="s">
        <v>69</v>
      </c>
      <c r="C55" s="59"/>
      <c r="D55" s="56"/>
      <c r="E55" s="121"/>
      <c r="F55" s="125"/>
      <c r="G55" s="130"/>
      <c r="H55" s="122"/>
      <c r="I55" s="122"/>
      <c r="J55" s="11">
        <v>3495.3</v>
      </c>
      <c r="K55" s="11"/>
      <c r="L55" s="48"/>
    </row>
    <row r="56" spans="1:12" s="15" customFormat="1" ht="27.75" customHeight="1">
      <c r="A56" s="89" t="s">
        <v>108</v>
      </c>
      <c r="B56" s="90" t="s">
        <v>69</v>
      </c>
      <c r="C56" s="59"/>
      <c r="D56" s="56"/>
      <c r="E56" s="121"/>
      <c r="F56" s="125"/>
      <c r="G56" s="130"/>
      <c r="H56" s="122"/>
      <c r="I56" s="122"/>
      <c r="J56" s="11">
        <v>3495.3</v>
      </c>
      <c r="K56" s="11"/>
      <c r="L56" s="48"/>
    </row>
    <row r="57" spans="1:12" s="15" customFormat="1" ht="19.5" customHeight="1">
      <c r="A57" s="89" t="s">
        <v>109</v>
      </c>
      <c r="B57" s="90" t="s">
        <v>69</v>
      </c>
      <c r="C57" s="59"/>
      <c r="D57" s="56"/>
      <c r="E57" s="121"/>
      <c r="F57" s="125"/>
      <c r="G57" s="130"/>
      <c r="H57" s="122"/>
      <c r="I57" s="122"/>
      <c r="J57" s="11">
        <v>3495.3</v>
      </c>
      <c r="K57" s="11"/>
      <c r="L57" s="48"/>
    </row>
    <row r="58" spans="1:12" s="15" customFormat="1" ht="27" customHeight="1">
      <c r="A58" s="89" t="s">
        <v>110</v>
      </c>
      <c r="B58" s="90" t="s">
        <v>69</v>
      </c>
      <c r="C58" s="59"/>
      <c r="D58" s="56"/>
      <c r="E58" s="121"/>
      <c r="F58" s="125"/>
      <c r="G58" s="130"/>
      <c r="H58" s="122"/>
      <c r="I58" s="122"/>
      <c r="J58" s="11">
        <v>3495.3</v>
      </c>
      <c r="K58" s="11"/>
      <c r="L58" s="48"/>
    </row>
    <row r="59" spans="1:12" s="15" customFormat="1" ht="21.75" customHeight="1">
      <c r="A59" s="89" t="s">
        <v>111</v>
      </c>
      <c r="B59" s="90" t="s">
        <v>69</v>
      </c>
      <c r="C59" s="59"/>
      <c r="D59" s="56"/>
      <c r="E59" s="121"/>
      <c r="F59" s="125"/>
      <c r="G59" s="130"/>
      <c r="H59" s="122"/>
      <c r="I59" s="122"/>
      <c r="J59" s="11">
        <v>3495.3</v>
      </c>
      <c r="K59" s="11"/>
      <c r="L59" s="48"/>
    </row>
    <row r="60" spans="1:12" s="15" customFormat="1" ht="17.25" customHeight="1">
      <c r="A60" s="89" t="s">
        <v>112</v>
      </c>
      <c r="B60" s="90" t="s">
        <v>69</v>
      </c>
      <c r="C60" s="59"/>
      <c r="D60" s="56"/>
      <c r="E60" s="121"/>
      <c r="F60" s="125"/>
      <c r="G60" s="130"/>
      <c r="H60" s="122"/>
      <c r="I60" s="122"/>
      <c r="J60" s="11">
        <v>3495.3</v>
      </c>
      <c r="K60" s="11"/>
      <c r="L60" s="48"/>
    </row>
    <row r="61" spans="1:10" s="17" customFormat="1" ht="30">
      <c r="A61" s="115" t="s">
        <v>158</v>
      </c>
      <c r="B61" s="109"/>
      <c r="C61" s="110"/>
      <c r="D61" s="116"/>
      <c r="E61" s="122">
        <v>68800</v>
      </c>
      <c r="F61" s="122"/>
      <c r="G61" s="124"/>
      <c r="H61" s="125">
        <f>E61/J61</f>
        <v>19.68</v>
      </c>
      <c r="I61" s="125">
        <f>H61/12</f>
        <v>1.64</v>
      </c>
      <c r="J61" s="11">
        <v>3495.3</v>
      </c>
    </row>
    <row r="62" spans="1:12" s="11" customFormat="1" ht="15">
      <c r="A62" s="73" t="s">
        <v>23</v>
      </c>
      <c r="B62" s="74" t="s">
        <v>24</v>
      </c>
      <c r="C62" s="59">
        <f>G62*12</f>
        <v>0</v>
      </c>
      <c r="D62" s="56" t="s">
        <v>138</v>
      </c>
      <c r="E62" s="121">
        <f>H62*J62</f>
        <v>3355.49</v>
      </c>
      <c r="F62" s="125">
        <f>I62*12</f>
        <v>0.96</v>
      </c>
      <c r="G62" s="131"/>
      <c r="H62" s="125">
        <f>12*I62</f>
        <v>0.96</v>
      </c>
      <c r="I62" s="125">
        <v>0.08</v>
      </c>
      <c r="J62" s="11">
        <v>3495.3</v>
      </c>
      <c r="K62" s="11">
        <v>1.07</v>
      </c>
      <c r="L62" s="48">
        <v>0.03</v>
      </c>
    </row>
    <row r="63" spans="1:12" s="11" customFormat="1" ht="15">
      <c r="A63" s="73" t="s">
        <v>25</v>
      </c>
      <c r="B63" s="75" t="s">
        <v>26</v>
      </c>
      <c r="C63" s="66">
        <f>G63*12</f>
        <v>0</v>
      </c>
      <c r="D63" s="59" t="s">
        <v>138</v>
      </c>
      <c r="E63" s="121">
        <f>H63*J63</f>
        <v>2097.18</v>
      </c>
      <c r="F63" s="132">
        <f>I63*12</f>
        <v>0.6</v>
      </c>
      <c r="G63" s="133"/>
      <c r="H63" s="122">
        <f>12*I63</f>
        <v>0.6</v>
      </c>
      <c r="I63" s="122">
        <v>0.05</v>
      </c>
      <c r="J63" s="11">
        <v>3495.3</v>
      </c>
      <c r="K63" s="11">
        <v>1.07</v>
      </c>
      <c r="L63" s="48">
        <v>0.02</v>
      </c>
    </row>
    <row r="64" spans="1:12" s="17" customFormat="1" ht="30">
      <c r="A64" s="73" t="s">
        <v>22</v>
      </c>
      <c r="B64" s="74"/>
      <c r="C64" s="59">
        <f>G64*12</f>
        <v>0</v>
      </c>
      <c r="D64" s="59" t="s">
        <v>133</v>
      </c>
      <c r="E64" s="121">
        <v>7070</v>
      </c>
      <c r="F64" s="125">
        <f>I64*12</f>
        <v>2.04</v>
      </c>
      <c r="G64" s="130"/>
      <c r="H64" s="122">
        <f>E64/J64</f>
        <v>2.02</v>
      </c>
      <c r="I64" s="122">
        <f>H64/12</f>
        <v>0.17</v>
      </c>
      <c r="J64" s="11">
        <v>3495.3</v>
      </c>
      <c r="K64" s="11">
        <v>1.07</v>
      </c>
      <c r="L64" s="48">
        <v>0.03</v>
      </c>
    </row>
    <row r="65" spans="1:12" s="17" customFormat="1" ht="17.25" customHeight="1">
      <c r="A65" s="73" t="s">
        <v>33</v>
      </c>
      <c r="B65" s="74"/>
      <c r="C65" s="55"/>
      <c r="D65" s="55" t="s">
        <v>139</v>
      </c>
      <c r="E65" s="122">
        <f>E66+E67+E68+E69+E70+E71+E72+E73+E74+E75+E77+E78+E79+E76</f>
        <v>18238.29</v>
      </c>
      <c r="F65" s="122"/>
      <c r="G65" s="130"/>
      <c r="H65" s="122">
        <f>E65/J65</f>
        <v>5.22</v>
      </c>
      <c r="I65" s="122">
        <f>H65/12</f>
        <v>0.44</v>
      </c>
      <c r="J65" s="11">
        <v>3495.3</v>
      </c>
      <c r="K65" s="11">
        <v>1.07</v>
      </c>
      <c r="L65" s="48">
        <v>0.54</v>
      </c>
    </row>
    <row r="66" spans="1:12" s="15" customFormat="1" ht="19.5" customHeight="1">
      <c r="A66" s="76" t="s">
        <v>73</v>
      </c>
      <c r="B66" s="71" t="s">
        <v>15</v>
      </c>
      <c r="C66" s="60"/>
      <c r="D66" s="61"/>
      <c r="E66" s="96">
        <v>743.92</v>
      </c>
      <c r="F66" s="97"/>
      <c r="G66" s="98"/>
      <c r="H66" s="97"/>
      <c r="I66" s="97"/>
      <c r="J66" s="11">
        <v>3495.3</v>
      </c>
      <c r="K66" s="11">
        <v>1.07</v>
      </c>
      <c r="L66" s="48">
        <v>0.01</v>
      </c>
    </row>
    <row r="67" spans="1:12" s="15" customFormat="1" ht="15">
      <c r="A67" s="76" t="s">
        <v>16</v>
      </c>
      <c r="B67" s="71" t="s">
        <v>20</v>
      </c>
      <c r="C67" s="60">
        <f>G67*12</f>
        <v>0</v>
      </c>
      <c r="D67" s="61"/>
      <c r="E67" s="96">
        <v>548.89</v>
      </c>
      <c r="F67" s="97">
        <f>I67*12</f>
        <v>0</v>
      </c>
      <c r="G67" s="98"/>
      <c r="H67" s="97"/>
      <c r="I67" s="97"/>
      <c r="J67" s="11">
        <v>3495.3</v>
      </c>
      <c r="K67" s="11">
        <v>1.07</v>
      </c>
      <c r="L67" s="48">
        <v>0.01</v>
      </c>
    </row>
    <row r="68" spans="1:12" s="15" customFormat="1" ht="15">
      <c r="A68" s="76" t="s">
        <v>71</v>
      </c>
      <c r="B68" s="72" t="s">
        <v>15</v>
      </c>
      <c r="C68" s="60"/>
      <c r="D68" s="61"/>
      <c r="E68" s="96">
        <v>978.07</v>
      </c>
      <c r="F68" s="97"/>
      <c r="G68" s="98"/>
      <c r="H68" s="97"/>
      <c r="I68" s="97"/>
      <c r="J68" s="11">
        <v>3495.3</v>
      </c>
      <c r="K68" s="11"/>
      <c r="L68" s="48"/>
    </row>
    <row r="69" spans="1:12" s="15" customFormat="1" ht="15">
      <c r="A69" s="76" t="s">
        <v>131</v>
      </c>
      <c r="B69" s="71" t="s">
        <v>15</v>
      </c>
      <c r="C69" s="60">
        <f>G69*12</f>
        <v>0</v>
      </c>
      <c r="D69" s="61"/>
      <c r="E69" s="96">
        <v>0</v>
      </c>
      <c r="F69" s="97">
        <f>I69*12</f>
        <v>0</v>
      </c>
      <c r="G69" s="98"/>
      <c r="H69" s="97"/>
      <c r="I69" s="97"/>
      <c r="J69" s="11">
        <v>3495.3</v>
      </c>
      <c r="K69" s="11">
        <v>1.07</v>
      </c>
      <c r="L69" s="48">
        <v>0.14</v>
      </c>
    </row>
    <row r="70" spans="1:12" s="15" customFormat="1" ht="15">
      <c r="A70" s="76" t="s">
        <v>47</v>
      </c>
      <c r="B70" s="71" t="s">
        <v>15</v>
      </c>
      <c r="C70" s="60">
        <f>G70*12</f>
        <v>0</v>
      </c>
      <c r="D70" s="61"/>
      <c r="E70" s="96">
        <v>1046</v>
      </c>
      <c r="F70" s="97">
        <f>I70*12</f>
        <v>0</v>
      </c>
      <c r="G70" s="98"/>
      <c r="H70" s="97"/>
      <c r="I70" s="97"/>
      <c r="J70" s="11">
        <v>3495.3</v>
      </c>
      <c r="K70" s="11">
        <v>1.07</v>
      </c>
      <c r="L70" s="48">
        <v>0.02</v>
      </c>
    </row>
    <row r="71" spans="1:12" s="15" customFormat="1" ht="15">
      <c r="A71" s="76" t="s">
        <v>17</v>
      </c>
      <c r="B71" s="71" t="s">
        <v>15</v>
      </c>
      <c r="C71" s="60">
        <f>G71*12</f>
        <v>0</v>
      </c>
      <c r="D71" s="61"/>
      <c r="E71" s="96">
        <v>4663.38</v>
      </c>
      <c r="F71" s="97">
        <f>I71*12</f>
        <v>0</v>
      </c>
      <c r="G71" s="98"/>
      <c r="H71" s="97"/>
      <c r="I71" s="97"/>
      <c r="J71" s="11">
        <v>3495.3</v>
      </c>
      <c r="K71" s="11">
        <v>1.07</v>
      </c>
      <c r="L71" s="48">
        <v>0.07</v>
      </c>
    </row>
    <row r="72" spans="1:12" s="15" customFormat="1" ht="15">
      <c r="A72" s="76" t="s">
        <v>18</v>
      </c>
      <c r="B72" s="71" t="s">
        <v>15</v>
      </c>
      <c r="C72" s="60">
        <f>G72*12</f>
        <v>0</v>
      </c>
      <c r="D72" s="61"/>
      <c r="E72" s="96">
        <v>1097.78</v>
      </c>
      <c r="F72" s="97">
        <f>I72*12</f>
        <v>0</v>
      </c>
      <c r="G72" s="98"/>
      <c r="H72" s="97"/>
      <c r="I72" s="97"/>
      <c r="J72" s="11">
        <v>3495.3</v>
      </c>
      <c r="K72" s="11">
        <v>1.07</v>
      </c>
      <c r="L72" s="48">
        <v>0.02</v>
      </c>
    </row>
    <row r="73" spans="1:12" s="15" customFormat="1" ht="16.5" customHeight="1">
      <c r="A73" s="76" t="s">
        <v>44</v>
      </c>
      <c r="B73" s="71" t="s">
        <v>15</v>
      </c>
      <c r="C73" s="60"/>
      <c r="D73" s="61"/>
      <c r="E73" s="96">
        <v>522.99</v>
      </c>
      <c r="F73" s="97"/>
      <c r="G73" s="98"/>
      <c r="H73" s="97"/>
      <c r="I73" s="97"/>
      <c r="J73" s="11">
        <v>3495.3</v>
      </c>
      <c r="K73" s="11">
        <v>1.07</v>
      </c>
      <c r="L73" s="48">
        <v>0.01</v>
      </c>
    </row>
    <row r="74" spans="1:12" s="15" customFormat="1" ht="20.25" customHeight="1">
      <c r="A74" s="76" t="s">
        <v>45</v>
      </c>
      <c r="B74" s="71" t="s">
        <v>20</v>
      </c>
      <c r="C74" s="60"/>
      <c r="D74" s="61"/>
      <c r="E74" s="96">
        <v>0</v>
      </c>
      <c r="F74" s="97"/>
      <c r="G74" s="98"/>
      <c r="H74" s="97"/>
      <c r="I74" s="97"/>
      <c r="J74" s="11">
        <v>3495.3</v>
      </c>
      <c r="K74" s="11">
        <v>1.07</v>
      </c>
      <c r="L74" s="48">
        <v>0.03</v>
      </c>
    </row>
    <row r="75" spans="1:12" s="15" customFormat="1" ht="25.5">
      <c r="A75" s="76" t="s">
        <v>19</v>
      </c>
      <c r="B75" s="71" t="s">
        <v>15</v>
      </c>
      <c r="C75" s="60">
        <f>G75*12</f>
        <v>0</v>
      </c>
      <c r="D75" s="61"/>
      <c r="E75" s="96">
        <v>3619.06</v>
      </c>
      <c r="F75" s="97">
        <f>I75*12</f>
        <v>0</v>
      </c>
      <c r="G75" s="98"/>
      <c r="H75" s="97"/>
      <c r="I75" s="97"/>
      <c r="J75" s="11">
        <v>3495.3</v>
      </c>
      <c r="K75" s="11">
        <v>1.07</v>
      </c>
      <c r="L75" s="48">
        <v>0.05</v>
      </c>
    </row>
    <row r="76" spans="1:9" s="15" customFormat="1" ht="27" customHeight="1">
      <c r="A76" s="112" t="s">
        <v>157</v>
      </c>
      <c r="B76" s="92" t="s">
        <v>15</v>
      </c>
      <c r="C76" s="113"/>
      <c r="D76" s="114"/>
      <c r="E76" s="97">
        <v>850.74</v>
      </c>
      <c r="F76" s="98"/>
      <c r="G76" s="124"/>
      <c r="H76" s="97"/>
      <c r="I76" s="97"/>
    </row>
    <row r="77" spans="1:12" s="15" customFormat="1" ht="25.5">
      <c r="A77" s="76" t="s">
        <v>74</v>
      </c>
      <c r="B77" s="71" t="s">
        <v>15</v>
      </c>
      <c r="C77" s="60"/>
      <c r="D77" s="61"/>
      <c r="E77" s="96">
        <v>4167.46</v>
      </c>
      <c r="F77" s="97"/>
      <c r="G77" s="98"/>
      <c r="H77" s="97"/>
      <c r="I77" s="97"/>
      <c r="J77" s="11">
        <v>3495.3</v>
      </c>
      <c r="K77" s="11">
        <v>1.07</v>
      </c>
      <c r="L77" s="48">
        <v>0.01</v>
      </c>
    </row>
    <row r="78" spans="1:12" s="15" customFormat="1" ht="27.75" customHeight="1">
      <c r="A78" s="76" t="s">
        <v>113</v>
      </c>
      <c r="B78" s="72" t="s">
        <v>51</v>
      </c>
      <c r="C78" s="62"/>
      <c r="D78" s="65"/>
      <c r="E78" s="96">
        <v>0</v>
      </c>
      <c r="F78" s="99"/>
      <c r="G78" s="98"/>
      <c r="H78" s="97"/>
      <c r="I78" s="97"/>
      <c r="J78" s="11">
        <v>3495.3</v>
      </c>
      <c r="K78" s="11"/>
      <c r="L78" s="48"/>
    </row>
    <row r="79" spans="1:12" s="15" customFormat="1" ht="22.5" customHeight="1">
      <c r="A79" s="76" t="s">
        <v>114</v>
      </c>
      <c r="B79" s="90" t="s">
        <v>51</v>
      </c>
      <c r="C79" s="60"/>
      <c r="D79" s="61"/>
      <c r="E79" s="96">
        <v>0</v>
      </c>
      <c r="F79" s="97"/>
      <c r="G79" s="98"/>
      <c r="H79" s="97"/>
      <c r="I79" s="97"/>
      <c r="J79" s="11">
        <v>3495.3</v>
      </c>
      <c r="K79" s="11"/>
      <c r="L79" s="48"/>
    </row>
    <row r="80" spans="1:12" s="17" customFormat="1" ht="30">
      <c r="A80" s="73" t="s">
        <v>38</v>
      </c>
      <c r="B80" s="74"/>
      <c r="C80" s="55"/>
      <c r="D80" s="55" t="s">
        <v>140</v>
      </c>
      <c r="E80" s="122">
        <f>E81+E82+E83+E84+E85+E86+E87+E88+E89+E90</f>
        <v>20956.58</v>
      </c>
      <c r="F80" s="122"/>
      <c r="G80" s="130"/>
      <c r="H80" s="122">
        <f>E80/J80</f>
        <v>6</v>
      </c>
      <c r="I80" s="122">
        <f>H80/12</f>
        <v>0.5</v>
      </c>
      <c r="J80" s="11">
        <v>3495.3</v>
      </c>
      <c r="K80" s="11">
        <v>1.07</v>
      </c>
      <c r="L80" s="48">
        <v>0.83</v>
      </c>
    </row>
    <row r="81" spans="1:12" s="15" customFormat="1" ht="22.5" customHeight="1">
      <c r="A81" s="76" t="s">
        <v>34</v>
      </c>
      <c r="B81" s="71" t="s">
        <v>48</v>
      </c>
      <c r="C81" s="60"/>
      <c r="D81" s="61"/>
      <c r="E81" s="96">
        <v>3137.99</v>
      </c>
      <c r="F81" s="97"/>
      <c r="G81" s="98"/>
      <c r="H81" s="97"/>
      <c r="I81" s="97"/>
      <c r="J81" s="11">
        <v>3495.3</v>
      </c>
      <c r="K81" s="11">
        <v>1.07</v>
      </c>
      <c r="L81" s="48">
        <v>0.05</v>
      </c>
    </row>
    <row r="82" spans="1:12" s="15" customFormat="1" ht="29.25" customHeight="1">
      <c r="A82" s="76" t="s">
        <v>35</v>
      </c>
      <c r="B82" s="71" t="s">
        <v>40</v>
      </c>
      <c r="C82" s="60"/>
      <c r="D82" s="61"/>
      <c r="E82" s="96">
        <v>2092.02</v>
      </c>
      <c r="F82" s="97"/>
      <c r="G82" s="98"/>
      <c r="H82" s="97"/>
      <c r="I82" s="97"/>
      <c r="J82" s="11">
        <v>3495.3</v>
      </c>
      <c r="K82" s="11">
        <v>1.07</v>
      </c>
      <c r="L82" s="48">
        <v>0.03</v>
      </c>
    </row>
    <row r="83" spans="1:12" s="15" customFormat="1" ht="22.5" customHeight="1">
      <c r="A83" s="76" t="s">
        <v>52</v>
      </c>
      <c r="B83" s="71" t="s">
        <v>51</v>
      </c>
      <c r="C83" s="60"/>
      <c r="D83" s="61"/>
      <c r="E83" s="96">
        <v>2195.49</v>
      </c>
      <c r="F83" s="97"/>
      <c r="G83" s="98"/>
      <c r="H83" s="97"/>
      <c r="I83" s="97"/>
      <c r="J83" s="11">
        <v>3495.3</v>
      </c>
      <c r="K83" s="11">
        <v>1.07</v>
      </c>
      <c r="L83" s="48">
        <v>0.03</v>
      </c>
    </row>
    <row r="84" spans="1:12" s="15" customFormat="1" ht="30" customHeight="1">
      <c r="A84" s="76" t="s">
        <v>49</v>
      </c>
      <c r="B84" s="71" t="s">
        <v>50</v>
      </c>
      <c r="C84" s="60"/>
      <c r="D84" s="61"/>
      <c r="E84" s="96">
        <v>0</v>
      </c>
      <c r="F84" s="97"/>
      <c r="G84" s="98"/>
      <c r="H84" s="97"/>
      <c r="I84" s="97"/>
      <c r="J84" s="11">
        <v>3495.3</v>
      </c>
      <c r="K84" s="11">
        <v>1.07</v>
      </c>
      <c r="L84" s="48">
        <v>0.03</v>
      </c>
    </row>
    <row r="85" spans="1:12" s="15" customFormat="1" ht="15">
      <c r="A85" s="76" t="s">
        <v>65</v>
      </c>
      <c r="B85" s="72" t="s">
        <v>51</v>
      </c>
      <c r="C85" s="60"/>
      <c r="D85" s="61"/>
      <c r="E85" s="96">
        <v>0</v>
      </c>
      <c r="F85" s="97"/>
      <c r="G85" s="98"/>
      <c r="H85" s="97"/>
      <c r="I85" s="97"/>
      <c r="J85" s="11">
        <v>3495.3</v>
      </c>
      <c r="K85" s="11">
        <v>1.07</v>
      </c>
      <c r="L85" s="48">
        <v>0.24</v>
      </c>
    </row>
    <row r="86" spans="1:12" s="15" customFormat="1" ht="18" customHeight="1">
      <c r="A86" s="76" t="s">
        <v>46</v>
      </c>
      <c r="B86" s="71" t="s">
        <v>7</v>
      </c>
      <c r="C86" s="62"/>
      <c r="D86" s="65"/>
      <c r="E86" s="96">
        <v>7440.48</v>
      </c>
      <c r="F86" s="99"/>
      <c r="G86" s="98"/>
      <c r="H86" s="97"/>
      <c r="I86" s="97"/>
      <c r="J86" s="11">
        <v>3495.3</v>
      </c>
      <c r="K86" s="11">
        <v>1.07</v>
      </c>
      <c r="L86" s="48">
        <v>0.12</v>
      </c>
    </row>
    <row r="87" spans="1:12" s="15" customFormat="1" ht="25.5">
      <c r="A87" s="76" t="s">
        <v>115</v>
      </c>
      <c r="B87" s="72" t="s">
        <v>15</v>
      </c>
      <c r="C87" s="62"/>
      <c r="D87" s="65"/>
      <c r="E87" s="96">
        <v>6090.6</v>
      </c>
      <c r="F87" s="99"/>
      <c r="G87" s="98"/>
      <c r="H87" s="97"/>
      <c r="I87" s="97"/>
      <c r="J87" s="11">
        <v>3495.3</v>
      </c>
      <c r="K87" s="11"/>
      <c r="L87" s="48"/>
    </row>
    <row r="88" spans="1:12" s="15" customFormat="1" ht="25.5">
      <c r="A88" s="76" t="s">
        <v>113</v>
      </c>
      <c r="B88" s="72" t="s">
        <v>15</v>
      </c>
      <c r="C88" s="62"/>
      <c r="D88" s="65"/>
      <c r="E88" s="96">
        <v>0</v>
      </c>
      <c r="F88" s="99"/>
      <c r="G88" s="98"/>
      <c r="H88" s="97"/>
      <c r="I88" s="97"/>
      <c r="J88" s="11">
        <v>3495.3</v>
      </c>
      <c r="K88" s="11"/>
      <c r="L88" s="48"/>
    </row>
    <row r="89" spans="1:12" s="15" customFormat="1" ht="15">
      <c r="A89" s="89" t="s">
        <v>116</v>
      </c>
      <c r="B89" s="72" t="s">
        <v>15</v>
      </c>
      <c r="C89" s="60"/>
      <c r="D89" s="61"/>
      <c r="E89" s="96">
        <f>H89*J89</f>
        <v>0</v>
      </c>
      <c r="F89" s="97"/>
      <c r="G89" s="98"/>
      <c r="H89" s="97"/>
      <c r="I89" s="97"/>
      <c r="J89" s="11">
        <v>3495.3</v>
      </c>
      <c r="K89" s="11">
        <v>1.07</v>
      </c>
      <c r="L89" s="48">
        <v>0</v>
      </c>
    </row>
    <row r="90" spans="1:12" s="15" customFormat="1" ht="15">
      <c r="A90" s="76" t="s">
        <v>117</v>
      </c>
      <c r="B90" s="72" t="s">
        <v>15</v>
      </c>
      <c r="C90" s="60"/>
      <c r="D90" s="61"/>
      <c r="E90" s="96">
        <f>H90*J90</f>
        <v>0</v>
      </c>
      <c r="F90" s="97"/>
      <c r="G90" s="98"/>
      <c r="H90" s="97"/>
      <c r="I90" s="97"/>
      <c r="J90" s="11">
        <v>3495.3</v>
      </c>
      <c r="K90" s="11">
        <v>1.07</v>
      </c>
      <c r="L90" s="48">
        <v>0</v>
      </c>
    </row>
    <row r="91" spans="1:12" s="15" customFormat="1" ht="30">
      <c r="A91" s="73" t="s">
        <v>122</v>
      </c>
      <c r="B91" s="71"/>
      <c r="C91" s="60"/>
      <c r="D91" s="56" t="s">
        <v>141</v>
      </c>
      <c r="E91" s="121">
        <f>E92+E93+E94+E95</f>
        <v>0</v>
      </c>
      <c r="F91" s="125"/>
      <c r="G91" s="130"/>
      <c r="H91" s="122">
        <f>E91/J91</f>
        <v>0</v>
      </c>
      <c r="I91" s="122">
        <f>H91/12</f>
        <v>0</v>
      </c>
      <c r="J91" s="11">
        <v>3495.3</v>
      </c>
      <c r="K91" s="11"/>
      <c r="L91" s="48"/>
    </row>
    <row r="92" spans="1:12" s="15" customFormat="1" ht="15">
      <c r="A92" s="76" t="s">
        <v>123</v>
      </c>
      <c r="B92" s="71" t="s">
        <v>15</v>
      </c>
      <c r="C92" s="60"/>
      <c r="D92" s="56"/>
      <c r="E92" s="136">
        <v>0</v>
      </c>
      <c r="F92" s="97"/>
      <c r="G92" s="98"/>
      <c r="H92" s="99"/>
      <c r="I92" s="99"/>
      <c r="J92" s="11">
        <v>3495.3</v>
      </c>
      <c r="K92" s="11"/>
      <c r="L92" s="48"/>
    </row>
    <row r="93" spans="1:12" s="15" customFormat="1" ht="15">
      <c r="A93" s="89" t="s">
        <v>124</v>
      </c>
      <c r="B93" s="72" t="s">
        <v>51</v>
      </c>
      <c r="C93" s="60"/>
      <c r="D93" s="56"/>
      <c r="E93" s="136">
        <v>0</v>
      </c>
      <c r="F93" s="97"/>
      <c r="G93" s="98"/>
      <c r="H93" s="99"/>
      <c r="I93" s="99"/>
      <c r="J93" s="11">
        <v>3495.3</v>
      </c>
      <c r="K93" s="11"/>
      <c r="L93" s="48"/>
    </row>
    <row r="94" spans="1:12" s="15" customFormat="1" ht="15">
      <c r="A94" s="76" t="s">
        <v>125</v>
      </c>
      <c r="B94" s="72" t="s">
        <v>51</v>
      </c>
      <c r="C94" s="60"/>
      <c r="D94" s="56"/>
      <c r="E94" s="136">
        <v>0</v>
      </c>
      <c r="F94" s="97"/>
      <c r="G94" s="98"/>
      <c r="H94" s="99"/>
      <c r="I94" s="99"/>
      <c r="J94" s="11">
        <v>3495.3</v>
      </c>
      <c r="K94" s="11"/>
      <c r="L94" s="48"/>
    </row>
    <row r="95" spans="1:12" s="15" customFormat="1" ht="35.25" customHeight="1">
      <c r="A95" s="76" t="s">
        <v>126</v>
      </c>
      <c r="B95" s="72" t="s">
        <v>132</v>
      </c>
      <c r="C95" s="60"/>
      <c r="D95" s="56"/>
      <c r="E95" s="136">
        <v>0</v>
      </c>
      <c r="F95" s="97"/>
      <c r="G95" s="98"/>
      <c r="H95" s="99"/>
      <c r="I95" s="99"/>
      <c r="J95" s="11">
        <v>3495.3</v>
      </c>
      <c r="K95" s="11"/>
      <c r="L95" s="48"/>
    </row>
    <row r="96" spans="1:12" s="15" customFormat="1" ht="15">
      <c r="A96" s="73" t="s">
        <v>118</v>
      </c>
      <c r="B96" s="71"/>
      <c r="C96" s="60"/>
      <c r="D96" s="55" t="s">
        <v>142</v>
      </c>
      <c r="E96" s="122">
        <f>E97+E98+E99+E100+E101+E102</f>
        <v>12513.03</v>
      </c>
      <c r="F96" s="97"/>
      <c r="G96" s="98"/>
      <c r="H96" s="122">
        <f>E96/J96</f>
        <v>3.58</v>
      </c>
      <c r="I96" s="122">
        <f>H96/12</f>
        <v>0.3</v>
      </c>
      <c r="J96" s="11">
        <v>3495.3</v>
      </c>
      <c r="K96" s="11">
        <v>1.07</v>
      </c>
      <c r="L96" s="48">
        <v>0.28</v>
      </c>
    </row>
    <row r="97" spans="1:12" s="15" customFormat="1" ht="15">
      <c r="A97" s="76" t="s">
        <v>36</v>
      </c>
      <c r="B97" s="71" t="s">
        <v>7</v>
      </c>
      <c r="C97" s="60"/>
      <c r="D97" s="91"/>
      <c r="E97" s="96">
        <f aca="true" t="shared" si="0" ref="E97:E102">H97*J97</f>
        <v>0</v>
      </c>
      <c r="F97" s="97"/>
      <c r="G97" s="98"/>
      <c r="H97" s="97"/>
      <c r="I97" s="97"/>
      <c r="J97" s="11">
        <v>3495.3</v>
      </c>
      <c r="K97" s="11">
        <v>1.07</v>
      </c>
      <c r="L97" s="48">
        <v>0</v>
      </c>
    </row>
    <row r="98" spans="1:12" s="15" customFormat="1" ht="45" customHeight="1">
      <c r="A98" s="76" t="s">
        <v>119</v>
      </c>
      <c r="B98" s="71" t="s">
        <v>15</v>
      </c>
      <c r="C98" s="60"/>
      <c r="D98" s="91"/>
      <c r="E98" s="96">
        <v>11419.63</v>
      </c>
      <c r="F98" s="97"/>
      <c r="G98" s="98"/>
      <c r="H98" s="97"/>
      <c r="I98" s="97"/>
      <c r="J98" s="11">
        <v>3495.3</v>
      </c>
      <c r="K98" s="11">
        <v>1.07</v>
      </c>
      <c r="L98" s="48">
        <v>0.18</v>
      </c>
    </row>
    <row r="99" spans="1:12" s="15" customFormat="1" ht="38.25">
      <c r="A99" s="76" t="s">
        <v>120</v>
      </c>
      <c r="B99" s="71" t="s">
        <v>15</v>
      </c>
      <c r="C99" s="60"/>
      <c r="D99" s="91"/>
      <c r="E99" s="96">
        <v>1093.4</v>
      </c>
      <c r="F99" s="97"/>
      <c r="G99" s="98"/>
      <c r="H99" s="97"/>
      <c r="I99" s="97"/>
      <c r="J99" s="11">
        <v>3495.3</v>
      </c>
      <c r="K99" s="11">
        <v>1.07</v>
      </c>
      <c r="L99" s="48">
        <v>0.02</v>
      </c>
    </row>
    <row r="100" spans="1:12" s="15" customFormat="1" ht="27.75" customHeight="1">
      <c r="A100" s="76" t="s">
        <v>54</v>
      </c>
      <c r="B100" s="71" t="s">
        <v>10</v>
      </c>
      <c r="C100" s="60"/>
      <c r="D100" s="91"/>
      <c r="E100" s="96">
        <f t="shared" si="0"/>
        <v>0</v>
      </c>
      <c r="F100" s="97"/>
      <c r="G100" s="98"/>
      <c r="H100" s="97"/>
      <c r="I100" s="97"/>
      <c r="J100" s="11">
        <v>3495.3</v>
      </c>
      <c r="K100" s="11">
        <v>1.07</v>
      </c>
      <c r="L100" s="48">
        <v>0.07</v>
      </c>
    </row>
    <row r="101" spans="1:12" s="15" customFormat="1" ht="15">
      <c r="A101" s="76" t="s">
        <v>41</v>
      </c>
      <c r="B101" s="72" t="s">
        <v>75</v>
      </c>
      <c r="C101" s="60"/>
      <c r="D101" s="91"/>
      <c r="E101" s="96">
        <f t="shared" si="0"/>
        <v>0</v>
      </c>
      <c r="F101" s="97"/>
      <c r="G101" s="98"/>
      <c r="H101" s="97"/>
      <c r="I101" s="97"/>
      <c r="J101" s="11">
        <v>3495.3</v>
      </c>
      <c r="K101" s="11">
        <v>1.07</v>
      </c>
      <c r="L101" s="48">
        <v>0</v>
      </c>
    </row>
    <row r="102" spans="1:12" s="15" customFormat="1" ht="58.5" customHeight="1">
      <c r="A102" s="76" t="s">
        <v>121</v>
      </c>
      <c r="B102" s="72" t="s">
        <v>69</v>
      </c>
      <c r="C102" s="60"/>
      <c r="D102" s="91"/>
      <c r="E102" s="96">
        <f t="shared" si="0"/>
        <v>0</v>
      </c>
      <c r="F102" s="97"/>
      <c r="G102" s="98"/>
      <c r="H102" s="97"/>
      <c r="I102" s="97"/>
      <c r="J102" s="11">
        <v>3495.3</v>
      </c>
      <c r="K102" s="11">
        <v>1.07</v>
      </c>
      <c r="L102" s="48">
        <v>0</v>
      </c>
    </row>
    <row r="103" spans="1:12" s="15" customFormat="1" ht="15">
      <c r="A103" s="73" t="s">
        <v>39</v>
      </c>
      <c r="B103" s="71"/>
      <c r="C103" s="60"/>
      <c r="D103" s="55" t="s">
        <v>143</v>
      </c>
      <c r="E103" s="122">
        <f>E104</f>
        <v>0</v>
      </c>
      <c r="F103" s="97"/>
      <c r="G103" s="98"/>
      <c r="H103" s="122">
        <f>E103/J103</f>
        <v>0</v>
      </c>
      <c r="I103" s="122">
        <f>H103/12</f>
        <v>0</v>
      </c>
      <c r="J103" s="11">
        <v>3495.3</v>
      </c>
      <c r="K103" s="11">
        <v>1.07</v>
      </c>
      <c r="L103" s="48">
        <v>0.14</v>
      </c>
    </row>
    <row r="104" spans="1:12" s="15" customFormat="1" ht="20.25" customHeight="1">
      <c r="A104" s="76" t="s">
        <v>37</v>
      </c>
      <c r="B104" s="71" t="s">
        <v>15</v>
      </c>
      <c r="C104" s="60"/>
      <c r="D104" s="91"/>
      <c r="E104" s="96">
        <v>0</v>
      </c>
      <c r="F104" s="97"/>
      <c r="G104" s="98"/>
      <c r="H104" s="97"/>
      <c r="I104" s="97"/>
      <c r="J104" s="11">
        <v>3495.3</v>
      </c>
      <c r="K104" s="11">
        <v>1.07</v>
      </c>
      <c r="L104" s="48">
        <v>0.02</v>
      </c>
    </row>
    <row r="105" spans="1:12" s="11" customFormat="1" ht="22.5" customHeight="1">
      <c r="A105" s="73" t="s">
        <v>43</v>
      </c>
      <c r="B105" s="74"/>
      <c r="C105" s="55"/>
      <c r="D105" s="55" t="s">
        <v>144</v>
      </c>
      <c r="E105" s="122">
        <f>E106+E107</f>
        <v>20800</v>
      </c>
      <c r="F105" s="122"/>
      <c r="G105" s="130"/>
      <c r="H105" s="122">
        <f>E105/J105</f>
        <v>5.95</v>
      </c>
      <c r="I105" s="122">
        <f>H105/12</f>
        <v>0.5</v>
      </c>
      <c r="J105" s="11">
        <v>3495.3</v>
      </c>
      <c r="K105" s="11">
        <v>1.07</v>
      </c>
      <c r="L105" s="48">
        <v>0.37</v>
      </c>
    </row>
    <row r="106" spans="1:12" s="15" customFormat="1" ht="48.75" customHeight="1">
      <c r="A106" s="89" t="s">
        <v>127</v>
      </c>
      <c r="B106" s="72" t="s">
        <v>20</v>
      </c>
      <c r="C106" s="60"/>
      <c r="D106" s="61"/>
      <c r="E106" s="96">
        <v>20800</v>
      </c>
      <c r="F106" s="97"/>
      <c r="G106" s="98"/>
      <c r="H106" s="97"/>
      <c r="I106" s="97"/>
      <c r="J106" s="11">
        <v>3495.3</v>
      </c>
      <c r="K106" s="11">
        <v>1.07</v>
      </c>
      <c r="L106" s="48">
        <v>0.03</v>
      </c>
    </row>
    <row r="107" spans="1:12" s="15" customFormat="1" ht="22.5" customHeight="1">
      <c r="A107" s="89" t="s">
        <v>164</v>
      </c>
      <c r="B107" s="72" t="s">
        <v>69</v>
      </c>
      <c r="C107" s="60">
        <f>G107*12</f>
        <v>0</v>
      </c>
      <c r="D107" s="61"/>
      <c r="E107" s="96">
        <v>0</v>
      </c>
      <c r="F107" s="97">
        <f>I107*12</f>
        <v>0</v>
      </c>
      <c r="G107" s="98"/>
      <c r="H107" s="97"/>
      <c r="I107" s="97"/>
      <c r="J107" s="11">
        <v>3495.3</v>
      </c>
      <c r="K107" s="11">
        <v>1.07</v>
      </c>
      <c r="L107" s="48">
        <v>0.34</v>
      </c>
    </row>
    <row r="108" spans="1:12" s="11" customFormat="1" ht="15">
      <c r="A108" s="73" t="s">
        <v>42</v>
      </c>
      <c r="B108" s="74"/>
      <c r="C108" s="55"/>
      <c r="D108" s="55" t="s">
        <v>145</v>
      </c>
      <c r="E108" s="122">
        <f>E109+E110</f>
        <v>10000</v>
      </c>
      <c r="F108" s="122"/>
      <c r="G108" s="130"/>
      <c r="H108" s="122">
        <f>E108/J108</f>
        <v>2.86</v>
      </c>
      <c r="I108" s="122">
        <f>H108/12</f>
        <v>0.24</v>
      </c>
      <c r="J108" s="11">
        <v>3495.3</v>
      </c>
      <c r="K108" s="11">
        <v>1.07</v>
      </c>
      <c r="L108" s="48">
        <v>0.31</v>
      </c>
    </row>
    <row r="109" spans="1:12" s="15" customFormat="1" ht="15">
      <c r="A109" s="76" t="s">
        <v>53</v>
      </c>
      <c r="B109" s="71" t="s">
        <v>48</v>
      </c>
      <c r="C109" s="60"/>
      <c r="D109" s="61"/>
      <c r="E109" s="96">
        <v>10000</v>
      </c>
      <c r="F109" s="97"/>
      <c r="G109" s="98"/>
      <c r="H109" s="97"/>
      <c r="I109" s="97"/>
      <c r="J109" s="11">
        <v>3495.3</v>
      </c>
      <c r="K109" s="11">
        <v>1.07</v>
      </c>
      <c r="L109" s="48">
        <v>0.26</v>
      </c>
    </row>
    <row r="110" spans="1:12" s="15" customFormat="1" ht="15.75" thickBot="1">
      <c r="A110" s="76" t="s">
        <v>56</v>
      </c>
      <c r="B110" s="71" t="s">
        <v>48</v>
      </c>
      <c r="C110" s="60"/>
      <c r="D110" s="61"/>
      <c r="E110" s="96">
        <v>0</v>
      </c>
      <c r="F110" s="97"/>
      <c r="G110" s="98"/>
      <c r="H110" s="97"/>
      <c r="I110" s="97"/>
      <c r="J110" s="11">
        <v>3495.3</v>
      </c>
      <c r="K110" s="11">
        <v>1.07</v>
      </c>
      <c r="L110" s="48">
        <v>0.05</v>
      </c>
    </row>
    <row r="111" spans="1:12" s="11" customFormat="1" ht="118.5" customHeight="1">
      <c r="A111" s="73" t="s">
        <v>171</v>
      </c>
      <c r="B111" s="74" t="s">
        <v>10</v>
      </c>
      <c r="C111" s="77">
        <f>G111*12</f>
        <v>0</v>
      </c>
      <c r="D111" s="59"/>
      <c r="E111" s="137">
        <v>50000</v>
      </c>
      <c r="F111" s="138">
        <f>I111*12</f>
        <v>14.28</v>
      </c>
      <c r="G111" s="138"/>
      <c r="H111" s="138">
        <f>E111/J111</f>
        <v>14.3</v>
      </c>
      <c r="I111" s="139">
        <f>H111/12</f>
        <v>1.19</v>
      </c>
      <c r="J111" s="11">
        <v>3495.3</v>
      </c>
      <c r="K111" s="11">
        <v>1.07</v>
      </c>
      <c r="L111" s="48">
        <v>0.3</v>
      </c>
    </row>
    <row r="112" spans="1:10" s="108" customFormat="1" ht="23.25" customHeight="1">
      <c r="A112" s="144" t="s">
        <v>166</v>
      </c>
      <c r="B112" s="74" t="s">
        <v>7</v>
      </c>
      <c r="C112" s="106"/>
      <c r="D112" s="107"/>
      <c r="E112" s="132">
        <f>2292.75+25917.25</f>
        <v>28210</v>
      </c>
      <c r="F112" s="132"/>
      <c r="G112" s="124"/>
      <c r="H112" s="125">
        <f>E112/J112</f>
        <v>8.07</v>
      </c>
      <c r="I112" s="125">
        <f>H112/12</f>
        <v>0.67</v>
      </c>
      <c r="J112" s="11">
        <v>3495.3</v>
      </c>
    </row>
    <row r="113" spans="1:10" s="108" customFormat="1" ht="23.25" customHeight="1">
      <c r="A113" s="144" t="s">
        <v>167</v>
      </c>
      <c r="B113" s="74" t="s">
        <v>7</v>
      </c>
      <c r="C113" s="106"/>
      <c r="D113" s="107"/>
      <c r="E113" s="132">
        <f>(2292.75+5204.36+57245.23)</f>
        <v>64742.34</v>
      </c>
      <c r="F113" s="132"/>
      <c r="G113" s="124"/>
      <c r="H113" s="125">
        <f>E113/J113</f>
        <v>18.52</v>
      </c>
      <c r="I113" s="125">
        <f>H113/12</f>
        <v>1.54</v>
      </c>
      <c r="J113" s="11">
        <v>3495.3</v>
      </c>
    </row>
    <row r="114" spans="1:10" s="108" customFormat="1" ht="21" customHeight="1">
      <c r="A114" s="144" t="s">
        <v>168</v>
      </c>
      <c r="B114" s="74" t="s">
        <v>7</v>
      </c>
      <c r="C114" s="106"/>
      <c r="D114" s="107"/>
      <c r="E114" s="132">
        <v>15260.64</v>
      </c>
      <c r="F114" s="132"/>
      <c r="G114" s="124"/>
      <c r="H114" s="125">
        <f>E114/J114</f>
        <v>4.37</v>
      </c>
      <c r="I114" s="125">
        <f>H114/12</f>
        <v>0.36</v>
      </c>
      <c r="J114" s="11">
        <v>3495.3</v>
      </c>
    </row>
    <row r="115" spans="1:10" s="108" customFormat="1" ht="25.5" customHeight="1" thickBot="1">
      <c r="A115" s="144" t="s">
        <v>169</v>
      </c>
      <c r="B115" s="74" t="s">
        <v>7</v>
      </c>
      <c r="C115" s="110"/>
      <c r="D115" s="111"/>
      <c r="E115" s="125">
        <v>30912.92</v>
      </c>
      <c r="F115" s="125"/>
      <c r="G115" s="124"/>
      <c r="H115" s="125">
        <f>E115/J115</f>
        <v>8.84</v>
      </c>
      <c r="I115" s="125">
        <f>H115/12</f>
        <v>0.74</v>
      </c>
      <c r="J115" s="11">
        <v>3495.3</v>
      </c>
    </row>
    <row r="116" spans="1:12" s="15" customFormat="1" ht="20.25" thickBot="1">
      <c r="A116" s="78" t="s">
        <v>66</v>
      </c>
      <c r="B116" s="79" t="s">
        <v>9</v>
      </c>
      <c r="C116" s="63"/>
      <c r="D116" s="60"/>
      <c r="E116" s="140">
        <f>H116*J116</f>
        <v>86403.82</v>
      </c>
      <c r="F116" s="141"/>
      <c r="G116" s="141"/>
      <c r="H116" s="141">
        <f>12*I116</f>
        <v>24.72</v>
      </c>
      <c r="I116" s="142">
        <v>2.06</v>
      </c>
      <c r="J116" s="11">
        <v>3495.3</v>
      </c>
      <c r="L116" s="49"/>
    </row>
    <row r="117" spans="1:12" s="44" customFormat="1" ht="20.25" thickBot="1">
      <c r="A117" s="78" t="s">
        <v>31</v>
      </c>
      <c r="B117" s="80"/>
      <c r="C117" s="84">
        <f>G117*12</f>
        <v>0</v>
      </c>
      <c r="D117" s="86"/>
      <c r="E117" s="143">
        <f>E116+E111+E108+E105+E103+E96+E80+E65+E64+E63+E62+E51+E49+E48+E41+E40+E29+E15+E91+E42+E115+E114+E113+E112+E61+E50</f>
        <v>974676.58</v>
      </c>
      <c r="F117" s="143">
        <f>F116+F111+F108+F105+F103+F96+F80+F65+F64+F63+F62+F51+F49+F48+F41+F40+F29+F15+F91+F42+F115+F114+F113+F112+F61+F50</f>
        <v>161.52</v>
      </c>
      <c r="G117" s="143">
        <f>G116+G111+G108+G105+G103+G96+G80+G65+G64+G63+G62+G51+G49+G48+G41+G40+G29+G15+G91+G42+G115+G114+G113+G112+G61+G50</f>
        <v>0</v>
      </c>
      <c r="H117" s="143">
        <f>H116+H111+H108+H105+H103+H96+H80+H65+H64+H63+H62+H51+H49+H48+H41+H40+H29+H15+H91+H42+H115+H114+H113+H112+H61+H50</f>
        <v>278.85</v>
      </c>
      <c r="I117" s="143">
        <f>I116+I111+I108+I105+I103+I96+I80+I65+I64+I63+I62+I51+I49+I48+I41+I40+I29+I15+I91+I42+I115+I114+I113+I112+I61+I50</f>
        <v>23.25</v>
      </c>
      <c r="J117" s="11">
        <v>3495.3</v>
      </c>
      <c r="L117" s="51"/>
    </row>
    <row r="118" spans="1:12" s="19" customFormat="1" ht="20.25" hidden="1" thickBot="1">
      <c r="A118" s="32" t="s">
        <v>27</v>
      </c>
      <c r="B118" s="33" t="s">
        <v>9</v>
      </c>
      <c r="C118" s="33" t="s">
        <v>28</v>
      </c>
      <c r="D118" s="85"/>
      <c r="E118" s="145"/>
      <c r="F118" s="146" t="s">
        <v>28</v>
      </c>
      <c r="G118" s="147"/>
      <c r="H118" s="146" t="s">
        <v>28</v>
      </c>
      <c r="I118" s="147">
        <v>24.94</v>
      </c>
      <c r="J118" s="11">
        <v>3495.3</v>
      </c>
      <c r="L118" s="52"/>
    </row>
    <row r="119" spans="1:12" s="21" customFormat="1" ht="15">
      <c r="A119" s="20"/>
      <c r="E119" s="148"/>
      <c r="F119" s="148"/>
      <c r="G119" s="148"/>
      <c r="H119" s="148"/>
      <c r="I119" s="148"/>
      <c r="J119" s="11">
        <v>3495.3</v>
      </c>
      <c r="L119" s="53"/>
    </row>
    <row r="120" spans="1:12" s="18" customFormat="1" ht="18.75">
      <c r="A120" s="23"/>
      <c r="B120" s="24"/>
      <c r="C120" s="25"/>
      <c r="D120" s="25"/>
      <c r="E120" s="149"/>
      <c r="F120" s="149"/>
      <c r="G120" s="149"/>
      <c r="H120" s="149"/>
      <c r="I120" s="149"/>
      <c r="J120" s="11">
        <v>3495.3</v>
      </c>
      <c r="L120" s="54"/>
    </row>
    <row r="121" spans="1:12" s="19" customFormat="1" ht="20.25" thickBot="1">
      <c r="A121" s="27"/>
      <c r="B121" s="28"/>
      <c r="C121" s="29"/>
      <c r="D121" s="29"/>
      <c r="E121" s="150"/>
      <c r="F121" s="150"/>
      <c r="G121" s="150"/>
      <c r="H121" s="150"/>
      <c r="I121" s="150"/>
      <c r="J121" s="11">
        <v>3495.3</v>
      </c>
      <c r="L121" s="52"/>
    </row>
    <row r="122" spans="1:12" s="11" customFormat="1" ht="37.5" customHeight="1" thickBot="1">
      <c r="A122" s="101" t="s">
        <v>147</v>
      </c>
      <c r="B122" s="102"/>
      <c r="C122" s="103">
        <f>G122*12</f>
        <v>0</v>
      </c>
      <c r="D122" s="104"/>
      <c r="E122" s="104">
        <f>SUM(E123:E127)</f>
        <v>192290.71</v>
      </c>
      <c r="F122" s="104">
        <f>SUM(F123:F127)</f>
        <v>0</v>
      </c>
      <c r="G122" s="104">
        <f>SUM(G123:G127)</f>
        <v>0</v>
      </c>
      <c r="H122" s="104">
        <f>SUM(H123:H127)</f>
        <v>55.01</v>
      </c>
      <c r="I122" s="104">
        <f>SUM(I123:I127)</f>
        <v>4.59</v>
      </c>
      <c r="J122" s="11">
        <v>3495.3</v>
      </c>
      <c r="L122" s="48"/>
    </row>
    <row r="123" spans="1:12" s="81" customFormat="1" ht="15">
      <c r="A123" s="76" t="s">
        <v>150</v>
      </c>
      <c r="B123" s="71"/>
      <c r="C123" s="60"/>
      <c r="D123" s="61"/>
      <c r="E123" s="96">
        <v>151377.07</v>
      </c>
      <c r="F123" s="97"/>
      <c r="G123" s="98"/>
      <c r="H123" s="99">
        <f>E123/J123</f>
        <v>43.31</v>
      </c>
      <c r="I123" s="100">
        <f>H123/12</f>
        <v>3.61</v>
      </c>
      <c r="J123" s="11">
        <v>3495.3</v>
      </c>
      <c r="L123" s="82"/>
    </row>
    <row r="124" spans="1:12" s="81" customFormat="1" ht="19.5" customHeight="1">
      <c r="A124" s="76" t="s">
        <v>153</v>
      </c>
      <c r="B124" s="71"/>
      <c r="C124" s="60"/>
      <c r="D124" s="61"/>
      <c r="E124" s="96">
        <v>12555.77</v>
      </c>
      <c r="F124" s="97"/>
      <c r="G124" s="98"/>
      <c r="H124" s="99">
        <f>E124/J124</f>
        <v>3.59</v>
      </c>
      <c r="I124" s="100">
        <f>H124/12</f>
        <v>0.3</v>
      </c>
      <c r="J124" s="11">
        <v>3495.3</v>
      </c>
      <c r="L124" s="82"/>
    </row>
    <row r="125" spans="1:12" s="81" customFormat="1" ht="15.75" customHeight="1">
      <c r="A125" s="76" t="s">
        <v>155</v>
      </c>
      <c r="B125" s="71"/>
      <c r="C125" s="60"/>
      <c r="D125" s="61"/>
      <c r="E125" s="96">
        <v>4324.32</v>
      </c>
      <c r="F125" s="97"/>
      <c r="G125" s="98"/>
      <c r="H125" s="99">
        <f>E125/J125</f>
        <v>1.24</v>
      </c>
      <c r="I125" s="100">
        <f>H125/12</f>
        <v>0.1</v>
      </c>
      <c r="J125" s="11">
        <v>3495.3</v>
      </c>
      <c r="L125" s="82"/>
    </row>
    <row r="126" spans="1:12" s="81" customFormat="1" ht="15.75" customHeight="1">
      <c r="A126" s="76" t="s">
        <v>172</v>
      </c>
      <c r="B126" s="71"/>
      <c r="C126" s="60"/>
      <c r="D126" s="61"/>
      <c r="E126" s="96">
        <v>20000</v>
      </c>
      <c r="F126" s="97"/>
      <c r="G126" s="98"/>
      <c r="H126" s="99">
        <f>E126/J126</f>
        <v>5.72</v>
      </c>
      <c r="I126" s="100">
        <f>H126/12</f>
        <v>0.48</v>
      </c>
      <c r="J126" s="11">
        <v>3495.3</v>
      </c>
      <c r="L126" s="82"/>
    </row>
    <row r="127" spans="1:12" s="81" customFormat="1" ht="15.75" customHeight="1">
      <c r="A127" s="76" t="s">
        <v>156</v>
      </c>
      <c r="B127" s="71"/>
      <c r="C127" s="60"/>
      <c r="D127" s="61"/>
      <c r="E127" s="96">
        <v>4033.55</v>
      </c>
      <c r="F127" s="97"/>
      <c r="G127" s="98"/>
      <c r="H127" s="99">
        <f>E127/J127</f>
        <v>1.15</v>
      </c>
      <c r="I127" s="100">
        <f>H127/12</f>
        <v>0.1</v>
      </c>
      <c r="J127" s="11">
        <v>3495.3</v>
      </c>
      <c r="L127" s="82"/>
    </row>
    <row r="128" spans="1:12" s="81" customFormat="1" ht="15.75" customHeight="1">
      <c r="A128" s="93"/>
      <c r="B128" s="94"/>
      <c r="C128" s="95"/>
      <c r="D128" s="95"/>
      <c r="E128" s="152"/>
      <c r="F128" s="152"/>
      <c r="G128" s="152"/>
      <c r="H128" s="152"/>
      <c r="I128" s="152"/>
      <c r="J128" s="11"/>
      <c r="L128" s="82"/>
    </row>
    <row r="129" spans="1:12" s="81" customFormat="1" ht="15.75" customHeight="1">
      <c r="A129" s="93"/>
      <c r="B129" s="94"/>
      <c r="C129" s="95"/>
      <c r="D129" s="95"/>
      <c r="E129" s="152"/>
      <c r="F129" s="152"/>
      <c r="G129" s="152"/>
      <c r="H129" s="152"/>
      <c r="I129" s="152"/>
      <c r="J129" s="11"/>
      <c r="L129" s="82"/>
    </row>
    <row r="130" spans="1:12" s="15" customFormat="1" ht="15">
      <c r="A130" s="23"/>
      <c r="B130" s="40"/>
      <c r="C130" s="41"/>
      <c r="D130" s="41"/>
      <c r="E130" s="95"/>
      <c r="F130" s="95"/>
      <c r="G130" s="95"/>
      <c r="H130" s="95"/>
      <c r="I130" s="95"/>
      <c r="J130" s="11"/>
      <c r="L130" s="49"/>
    </row>
    <row r="131" spans="1:12" s="15" customFormat="1" ht="15.75" thickBot="1">
      <c r="A131" s="23"/>
      <c r="B131" s="40"/>
      <c r="C131" s="41"/>
      <c r="D131" s="41"/>
      <c r="E131" s="95"/>
      <c r="F131" s="95"/>
      <c r="G131" s="95"/>
      <c r="H131" s="95"/>
      <c r="I131" s="95"/>
      <c r="J131" s="11"/>
      <c r="L131" s="49"/>
    </row>
    <row r="132" spans="1:12" s="15" customFormat="1" ht="20.25" thickBot="1">
      <c r="A132" s="42" t="s">
        <v>170</v>
      </c>
      <c r="B132" s="43"/>
      <c r="C132" s="45"/>
      <c r="D132" s="45"/>
      <c r="E132" s="105">
        <f>E117++E122</f>
        <v>1166967.29</v>
      </c>
      <c r="F132" s="151">
        <f>F117++F122</f>
        <v>161.52</v>
      </c>
      <c r="G132" s="151">
        <f>G117++G122</f>
        <v>0</v>
      </c>
      <c r="H132" s="151">
        <f>H117+H122</f>
        <v>333.86</v>
      </c>
      <c r="I132" s="151">
        <f>I117+I122</f>
        <v>27.84</v>
      </c>
      <c r="J132" s="11"/>
      <c r="L132" s="49"/>
    </row>
    <row r="133" spans="1:12" s="15" customFormat="1" ht="15">
      <c r="A133" s="23"/>
      <c r="B133" s="40"/>
      <c r="C133" s="41"/>
      <c r="D133" s="41"/>
      <c r="E133" s="95"/>
      <c r="F133" s="95"/>
      <c r="G133" s="95"/>
      <c r="H133" s="95"/>
      <c r="I133" s="95"/>
      <c r="J133" s="11"/>
      <c r="L133" s="49"/>
    </row>
    <row r="134" spans="1:12" s="15" customFormat="1" ht="27" customHeight="1">
      <c r="A134" s="73" t="s">
        <v>94</v>
      </c>
      <c r="B134" s="74" t="s">
        <v>9</v>
      </c>
      <c r="C134" s="55"/>
      <c r="D134" s="59" t="s">
        <v>136</v>
      </c>
      <c r="E134" s="125">
        <f>161295.08*1.086</f>
        <v>175166.46</v>
      </c>
      <c r="F134" s="125"/>
      <c r="G134" s="125"/>
      <c r="H134" s="125">
        <f>E134/J134</f>
        <v>50.11</v>
      </c>
      <c r="I134" s="125">
        <f>H134/12</f>
        <v>4.18</v>
      </c>
      <c r="J134" s="11">
        <v>3495.3</v>
      </c>
      <c r="L134" s="49"/>
    </row>
    <row r="135" spans="1:12" s="15" customFormat="1" ht="15.75" thickBot="1">
      <c r="A135" s="23"/>
      <c r="B135" s="40"/>
      <c r="C135" s="41"/>
      <c r="D135" s="41"/>
      <c r="E135" s="41"/>
      <c r="F135" s="41"/>
      <c r="G135" s="41"/>
      <c r="H135" s="41"/>
      <c r="I135" s="41"/>
      <c r="J135" s="11"/>
      <c r="L135" s="49"/>
    </row>
    <row r="136" spans="1:12" s="15" customFormat="1" ht="26.25" customHeight="1" thickBot="1">
      <c r="A136" s="42" t="s">
        <v>146</v>
      </c>
      <c r="B136" s="92"/>
      <c r="C136" s="60"/>
      <c r="D136" s="60"/>
      <c r="E136" s="59">
        <f>E132+E134</f>
        <v>1342133.75</v>
      </c>
      <c r="F136" s="59">
        <f>F132+F134</f>
        <v>161.52</v>
      </c>
      <c r="G136" s="59">
        <f>G132+G134</f>
        <v>0</v>
      </c>
      <c r="H136" s="59">
        <f>H132+H134</f>
        <v>383.97</v>
      </c>
      <c r="I136" s="59">
        <f>I132+I134</f>
        <v>32.02</v>
      </c>
      <c r="J136" s="11"/>
      <c r="L136" s="49"/>
    </row>
    <row r="137" spans="1:12" s="15" customFormat="1" ht="15">
      <c r="A137" s="23"/>
      <c r="B137" s="40"/>
      <c r="C137" s="41"/>
      <c r="D137" s="41"/>
      <c r="E137" s="41"/>
      <c r="F137" s="41"/>
      <c r="G137" s="41"/>
      <c r="H137" s="41"/>
      <c r="I137" s="41"/>
      <c r="J137" s="11"/>
      <c r="L137" s="49"/>
    </row>
    <row r="138" spans="1:12" s="15" customFormat="1" ht="15">
      <c r="A138" s="23"/>
      <c r="B138" s="40"/>
      <c r="C138" s="41"/>
      <c r="D138" s="41"/>
      <c r="E138" s="41"/>
      <c r="F138" s="41"/>
      <c r="G138" s="41"/>
      <c r="H138" s="41"/>
      <c r="I138" s="41"/>
      <c r="J138" s="11"/>
      <c r="L138" s="49"/>
    </row>
    <row r="139" spans="1:12" s="15" customFormat="1" ht="15">
      <c r="A139" s="23"/>
      <c r="B139" s="40"/>
      <c r="C139" s="41"/>
      <c r="D139" s="41"/>
      <c r="E139" s="41"/>
      <c r="F139" s="41"/>
      <c r="G139" s="41"/>
      <c r="H139" s="41"/>
      <c r="I139" s="41"/>
      <c r="J139" s="11"/>
      <c r="L139" s="49"/>
    </row>
    <row r="140" spans="1:12" s="15" customFormat="1" ht="15">
      <c r="A140" s="23"/>
      <c r="B140" s="40"/>
      <c r="C140" s="41"/>
      <c r="D140" s="41"/>
      <c r="E140" s="41"/>
      <c r="F140" s="41"/>
      <c r="G140" s="41"/>
      <c r="H140" s="41"/>
      <c r="I140" s="41"/>
      <c r="J140" s="11"/>
      <c r="L140" s="49"/>
    </row>
    <row r="141" spans="1:12" s="21" customFormat="1" ht="14.25">
      <c r="A141" s="169" t="s">
        <v>29</v>
      </c>
      <c r="B141" s="169"/>
      <c r="C141" s="169"/>
      <c r="D141" s="169"/>
      <c r="E141" s="169"/>
      <c r="F141" s="169"/>
      <c r="G141" s="169"/>
      <c r="L141" s="53"/>
    </row>
    <row r="142" spans="7:12" s="21" customFormat="1" ht="12.75">
      <c r="G142" s="22"/>
      <c r="I142" s="22"/>
      <c r="L142" s="53"/>
    </row>
    <row r="143" spans="1:12" s="21" customFormat="1" ht="12.75">
      <c r="A143" s="20" t="s">
        <v>30</v>
      </c>
      <c r="G143" s="22"/>
      <c r="I143" s="22"/>
      <c r="L143" s="53"/>
    </row>
    <row r="144" spans="7:12" s="21" customFormat="1" ht="12.75">
      <c r="G144" s="22"/>
      <c r="I144" s="22"/>
      <c r="L144" s="53"/>
    </row>
    <row r="145" spans="7:12" s="21" customFormat="1" ht="12.75">
      <c r="G145" s="22"/>
      <c r="I145" s="22"/>
      <c r="L145" s="53"/>
    </row>
    <row r="146" spans="7:12" s="21" customFormat="1" ht="12.75">
      <c r="G146" s="22"/>
      <c r="I146" s="22"/>
      <c r="L146" s="53"/>
    </row>
    <row r="147" spans="7:12" s="21" customFormat="1" ht="12.75">
      <c r="G147" s="22"/>
      <c r="I147" s="22"/>
      <c r="L147" s="53"/>
    </row>
    <row r="148" spans="7:12" s="21" customFormat="1" ht="12.75">
      <c r="G148" s="22"/>
      <c r="I148" s="22"/>
      <c r="L148" s="53"/>
    </row>
    <row r="149" spans="7:12" s="21" customFormat="1" ht="12.75">
      <c r="G149" s="22"/>
      <c r="I149" s="22"/>
      <c r="L149" s="53"/>
    </row>
    <row r="150" spans="7:12" s="21" customFormat="1" ht="12.75">
      <c r="G150" s="22"/>
      <c r="I150" s="22"/>
      <c r="L150" s="53"/>
    </row>
    <row r="151" spans="7:12" s="21" customFormat="1" ht="12.75">
      <c r="G151" s="22"/>
      <c r="I151" s="22"/>
      <c r="L151" s="53"/>
    </row>
    <row r="152" spans="7:12" s="21" customFormat="1" ht="12.75">
      <c r="G152" s="22"/>
      <c r="I152" s="22"/>
      <c r="L152" s="53"/>
    </row>
    <row r="153" spans="7:12" s="21" customFormat="1" ht="12.75">
      <c r="G153" s="22"/>
      <c r="I153" s="22"/>
      <c r="L153" s="53"/>
    </row>
    <row r="154" spans="7:12" s="21" customFormat="1" ht="12.75">
      <c r="G154" s="22"/>
      <c r="I154" s="22"/>
      <c r="L154" s="53"/>
    </row>
    <row r="155" spans="7:12" s="21" customFormat="1" ht="12.75">
      <c r="G155" s="22"/>
      <c r="I155" s="22"/>
      <c r="L155" s="53"/>
    </row>
    <row r="156" spans="7:12" s="21" customFormat="1" ht="12.75">
      <c r="G156" s="22"/>
      <c r="I156" s="22"/>
      <c r="L156" s="53"/>
    </row>
    <row r="157" spans="7:12" s="21" customFormat="1" ht="12.75">
      <c r="G157" s="22"/>
      <c r="I157" s="22"/>
      <c r="L157" s="53"/>
    </row>
    <row r="158" spans="7:12" s="21" customFormat="1" ht="12.75">
      <c r="G158" s="22"/>
      <c r="I158" s="22"/>
      <c r="L158" s="53"/>
    </row>
    <row r="159" spans="7:12" s="21" customFormat="1" ht="12.75">
      <c r="G159" s="22"/>
      <c r="I159" s="22"/>
      <c r="L159" s="53"/>
    </row>
    <row r="160" spans="7:12" s="21" customFormat="1" ht="12.75">
      <c r="G160" s="22"/>
      <c r="I160" s="22"/>
      <c r="L160" s="53"/>
    </row>
    <row r="161" spans="7:12" s="21" customFormat="1" ht="12.75">
      <c r="G161" s="22"/>
      <c r="I161" s="22"/>
      <c r="L161" s="53"/>
    </row>
  </sheetData>
  <sheetProtection/>
  <mergeCells count="12">
    <mergeCell ref="A8:I8"/>
    <mergeCell ref="A9:I9"/>
    <mergeCell ref="A10:I10"/>
    <mergeCell ref="A11:I11"/>
    <mergeCell ref="A14:I14"/>
    <mergeCell ref="A141:G141"/>
    <mergeCell ref="A1:I1"/>
    <mergeCell ref="B2:I2"/>
    <mergeCell ref="B3:I3"/>
    <mergeCell ref="B4:I4"/>
    <mergeCell ref="A5:I5"/>
    <mergeCell ref="A7:I7"/>
  </mergeCells>
  <printOptions horizontalCentered="1"/>
  <pageMargins left="0.1968503937007874" right="0.1968503937007874" top="0.1968503937007874" bottom="0.1968503937007874" header="0.1968503937007874" footer="0.1968503937007874"/>
  <pageSetup fitToHeight="3" fitToWidth="1" horizontalDpi="600" verticalDpi="600" orientation="portrait" paperSize="9" scale="64" r:id="rId1"/>
  <rowBreaks count="1" manualBreakCount="1">
    <brk id="8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tabSelected="1" view="pageBreakPreview" zoomScale="90" zoomScaleNormal="80" zoomScaleSheetLayoutView="90" zoomScalePageLayoutView="25" workbookViewId="0" topLeftCell="A115">
      <selection activeCell="I139" sqref="I139"/>
    </sheetView>
  </sheetViews>
  <sheetFormatPr defaultColWidth="9.00390625" defaultRowHeight="12.75"/>
  <cols>
    <col min="1" max="1" width="72.75390625" style="1" customWidth="1"/>
    <col min="2" max="2" width="20.375" style="1" customWidth="1"/>
    <col min="3" max="3" width="13.875" style="1" hidden="1" customWidth="1"/>
    <col min="4" max="4" width="13.875" style="1" customWidth="1"/>
    <col min="5" max="5" width="17.75390625" style="1" bestFit="1" customWidth="1"/>
    <col min="6" max="6" width="13.875" style="1" hidden="1" customWidth="1"/>
    <col min="7" max="7" width="20.875" style="31" hidden="1" customWidth="1"/>
    <col min="8" max="8" width="14.25390625" style="1" customWidth="1"/>
    <col min="9" max="9" width="20.875" style="31" customWidth="1"/>
    <col min="10" max="10" width="15.375" style="1" customWidth="1"/>
    <col min="11" max="11" width="15.375" style="1" hidden="1" customWidth="1"/>
    <col min="12" max="12" width="15.375" style="46" hidden="1" customWidth="1"/>
    <col min="13" max="15" width="15.375" style="1" customWidth="1"/>
    <col min="16" max="16384" width="9.125" style="1" customWidth="1"/>
  </cols>
  <sheetData>
    <row r="1" spans="1:9" ht="16.5" customHeight="1">
      <c r="A1" s="153" t="s">
        <v>134</v>
      </c>
      <c r="B1" s="154"/>
      <c r="C1" s="154"/>
      <c r="D1" s="154"/>
      <c r="E1" s="154"/>
      <c r="F1" s="154"/>
      <c r="G1" s="154"/>
      <c r="H1" s="154"/>
      <c r="I1" s="154"/>
    </row>
    <row r="2" spans="2:9" ht="12.75" customHeight="1">
      <c r="B2" s="155"/>
      <c r="C2" s="155"/>
      <c r="D2" s="155"/>
      <c r="E2" s="155"/>
      <c r="F2" s="155"/>
      <c r="G2" s="155"/>
      <c r="H2" s="154"/>
      <c r="I2" s="154"/>
    </row>
    <row r="3" spans="1:9" ht="21" customHeight="1">
      <c r="A3" s="64" t="s">
        <v>161</v>
      </c>
      <c r="B3" s="155" t="s">
        <v>0</v>
      </c>
      <c r="C3" s="155"/>
      <c r="D3" s="155"/>
      <c r="E3" s="155"/>
      <c r="F3" s="155"/>
      <c r="G3" s="155"/>
      <c r="H3" s="154"/>
      <c r="I3" s="154"/>
    </row>
    <row r="4" spans="2:9" ht="14.25" customHeight="1">
      <c r="B4" s="155" t="s">
        <v>135</v>
      </c>
      <c r="C4" s="155"/>
      <c r="D4" s="155"/>
      <c r="E4" s="155"/>
      <c r="F4" s="155"/>
      <c r="G4" s="155"/>
      <c r="H4" s="154"/>
      <c r="I4" s="154"/>
    </row>
    <row r="5" spans="1:12" ht="33" customHeight="1">
      <c r="A5" s="156"/>
      <c r="B5" s="157"/>
      <c r="C5" s="157"/>
      <c r="D5" s="157"/>
      <c r="E5" s="157"/>
      <c r="F5" s="157"/>
      <c r="G5" s="157"/>
      <c r="H5" s="157"/>
      <c r="I5" s="157"/>
      <c r="L5" s="1"/>
    </row>
    <row r="6" spans="2:10" ht="35.25" customHeight="1" hidden="1">
      <c r="B6" s="2"/>
      <c r="C6" s="2"/>
      <c r="D6" s="2"/>
      <c r="E6" s="2"/>
      <c r="F6" s="2"/>
      <c r="G6" s="3"/>
      <c r="H6" s="2"/>
      <c r="I6" s="2"/>
      <c r="J6" s="2"/>
    </row>
    <row r="7" spans="1:10" ht="21.75" customHeight="1">
      <c r="A7" s="158" t="s">
        <v>162</v>
      </c>
      <c r="B7" s="158"/>
      <c r="C7" s="158"/>
      <c r="D7" s="158"/>
      <c r="E7" s="158"/>
      <c r="F7" s="158"/>
      <c r="G7" s="158"/>
      <c r="H7" s="158"/>
      <c r="I7" s="158"/>
      <c r="J7" s="2"/>
    </row>
    <row r="8" spans="1:12" s="4" customFormat="1" ht="22.5" customHeight="1">
      <c r="A8" s="159" t="s">
        <v>1</v>
      </c>
      <c r="B8" s="159"/>
      <c r="C8" s="159"/>
      <c r="D8" s="159"/>
      <c r="E8" s="159"/>
      <c r="F8" s="160"/>
      <c r="G8" s="160"/>
      <c r="H8" s="160"/>
      <c r="I8" s="160"/>
      <c r="L8" s="47"/>
    </row>
    <row r="9" spans="1:9" s="5" customFormat="1" ht="18.75" customHeight="1">
      <c r="A9" s="159" t="s">
        <v>76</v>
      </c>
      <c r="B9" s="159"/>
      <c r="C9" s="159"/>
      <c r="D9" s="159"/>
      <c r="E9" s="159"/>
      <c r="F9" s="160"/>
      <c r="G9" s="160"/>
      <c r="H9" s="160"/>
      <c r="I9" s="160"/>
    </row>
    <row r="10" spans="1:9" s="6" customFormat="1" ht="17.25" customHeight="1">
      <c r="A10" s="161" t="s">
        <v>55</v>
      </c>
      <c r="B10" s="161"/>
      <c r="C10" s="161"/>
      <c r="D10" s="161"/>
      <c r="E10" s="161"/>
      <c r="F10" s="162"/>
      <c r="G10" s="162"/>
      <c r="H10" s="162"/>
      <c r="I10" s="162"/>
    </row>
    <row r="11" spans="1:9" s="5" customFormat="1" ht="30" customHeight="1" thickBot="1">
      <c r="A11" s="163" t="s">
        <v>63</v>
      </c>
      <c r="B11" s="163"/>
      <c r="C11" s="163"/>
      <c r="D11" s="163"/>
      <c r="E11" s="163"/>
      <c r="F11" s="164"/>
      <c r="G11" s="164"/>
      <c r="H11" s="164"/>
      <c r="I11" s="164"/>
    </row>
    <row r="12" spans="1:12" s="11" customFormat="1" ht="139.5" customHeight="1" thickBot="1">
      <c r="A12" s="7" t="s">
        <v>2</v>
      </c>
      <c r="B12" s="8" t="s">
        <v>3</v>
      </c>
      <c r="C12" s="9" t="s">
        <v>4</v>
      </c>
      <c r="D12" s="9" t="s">
        <v>83</v>
      </c>
      <c r="E12" s="9" t="s">
        <v>32</v>
      </c>
      <c r="F12" s="9" t="s">
        <v>4</v>
      </c>
      <c r="G12" s="10" t="s">
        <v>5</v>
      </c>
      <c r="H12" s="9" t="s">
        <v>4</v>
      </c>
      <c r="I12" s="10" t="s">
        <v>5</v>
      </c>
      <c r="L12" s="48"/>
    </row>
    <row r="13" spans="1:12" s="15" customFormat="1" ht="12.75">
      <c r="A13" s="12">
        <v>1</v>
      </c>
      <c r="B13" s="13">
        <v>2</v>
      </c>
      <c r="C13" s="13">
        <v>3</v>
      </c>
      <c r="D13" s="35">
        <v>3</v>
      </c>
      <c r="E13" s="35">
        <v>4</v>
      </c>
      <c r="F13" s="13">
        <v>3</v>
      </c>
      <c r="G13" s="14">
        <v>4</v>
      </c>
      <c r="H13" s="37">
        <v>5</v>
      </c>
      <c r="I13" s="38">
        <v>6</v>
      </c>
      <c r="L13" s="49"/>
    </row>
    <row r="14" spans="1:12" s="15" customFormat="1" ht="49.5" customHeight="1">
      <c r="A14" s="165" t="s">
        <v>6</v>
      </c>
      <c r="B14" s="166"/>
      <c r="C14" s="166"/>
      <c r="D14" s="166"/>
      <c r="E14" s="166"/>
      <c r="F14" s="166"/>
      <c r="G14" s="166"/>
      <c r="H14" s="167"/>
      <c r="I14" s="168"/>
      <c r="L14" s="49"/>
    </row>
    <row r="15" spans="1:12" s="11" customFormat="1" ht="15">
      <c r="A15" s="69" t="s">
        <v>72</v>
      </c>
      <c r="B15" s="74" t="s">
        <v>7</v>
      </c>
      <c r="C15" s="16">
        <f>G15*12</f>
        <v>0</v>
      </c>
      <c r="D15" s="83" t="s">
        <v>128</v>
      </c>
      <c r="E15" s="121">
        <f>H15*J15</f>
        <v>151416.4</v>
      </c>
      <c r="F15" s="122">
        <f>I15*12</f>
        <v>43.32</v>
      </c>
      <c r="G15" s="123"/>
      <c r="H15" s="122">
        <f>I15*12</f>
        <v>43.32</v>
      </c>
      <c r="I15" s="122">
        <f>I26+I28</f>
        <v>3.61</v>
      </c>
      <c r="J15" s="11">
        <v>3495.3</v>
      </c>
      <c r="K15" s="11">
        <v>1.07</v>
      </c>
      <c r="L15" s="48">
        <v>2.24</v>
      </c>
    </row>
    <row r="16" spans="1:12" s="11" customFormat="1" ht="26.25" customHeight="1">
      <c r="A16" s="87" t="s">
        <v>57</v>
      </c>
      <c r="B16" s="88" t="s">
        <v>58</v>
      </c>
      <c r="C16" s="16"/>
      <c r="D16" s="83"/>
      <c r="E16" s="121"/>
      <c r="F16" s="122"/>
      <c r="G16" s="123"/>
      <c r="H16" s="122"/>
      <c r="I16" s="122"/>
      <c r="J16" s="11">
        <v>3495.3</v>
      </c>
      <c r="L16" s="48"/>
    </row>
    <row r="17" spans="1:12" s="11" customFormat="1" ht="15">
      <c r="A17" s="87" t="s">
        <v>59</v>
      </c>
      <c r="B17" s="88" t="s">
        <v>58</v>
      </c>
      <c r="C17" s="16"/>
      <c r="D17" s="83"/>
      <c r="E17" s="121"/>
      <c r="F17" s="122"/>
      <c r="G17" s="123"/>
      <c r="H17" s="122"/>
      <c r="I17" s="122"/>
      <c r="J17" s="11">
        <v>3495.3</v>
      </c>
      <c r="L17" s="48"/>
    </row>
    <row r="18" spans="1:12" s="11" customFormat="1" ht="125.25" customHeight="1">
      <c r="A18" s="87" t="s">
        <v>77</v>
      </c>
      <c r="B18" s="88" t="s">
        <v>20</v>
      </c>
      <c r="C18" s="16"/>
      <c r="D18" s="83"/>
      <c r="E18" s="121"/>
      <c r="F18" s="122"/>
      <c r="G18" s="123"/>
      <c r="H18" s="122"/>
      <c r="I18" s="122"/>
      <c r="J18" s="11">
        <v>3495.3</v>
      </c>
      <c r="L18" s="48"/>
    </row>
    <row r="19" spans="1:9" s="120" customFormat="1" ht="15">
      <c r="A19" s="87" t="s">
        <v>78</v>
      </c>
      <c r="B19" s="88" t="s">
        <v>58</v>
      </c>
      <c r="C19" s="58"/>
      <c r="D19" s="119"/>
      <c r="E19" s="88"/>
      <c r="F19" s="88"/>
      <c r="G19" s="124"/>
      <c r="H19" s="125"/>
      <c r="I19" s="125"/>
    </row>
    <row r="20" spans="1:9" s="120" customFormat="1" ht="15">
      <c r="A20" s="87" t="s">
        <v>79</v>
      </c>
      <c r="B20" s="88" t="s">
        <v>58</v>
      </c>
      <c r="C20" s="56"/>
      <c r="D20" s="121"/>
      <c r="E20" s="122"/>
      <c r="F20" s="122"/>
      <c r="G20" s="124"/>
      <c r="H20" s="125"/>
      <c r="I20" s="125"/>
    </row>
    <row r="21" spans="1:9" s="11" customFormat="1" ht="25.5">
      <c r="A21" s="117" t="s">
        <v>80</v>
      </c>
      <c r="B21" s="118" t="s">
        <v>10</v>
      </c>
      <c r="C21" s="83"/>
      <c r="D21" s="116"/>
      <c r="E21" s="126"/>
      <c r="F21" s="126"/>
      <c r="G21" s="127"/>
      <c r="H21" s="111"/>
      <c r="I21" s="111"/>
    </row>
    <row r="22" spans="1:9" s="11" customFormat="1" ht="18.75">
      <c r="A22" s="117" t="s">
        <v>81</v>
      </c>
      <c r="B22" s="118" t="s">
        <v>12</v>
      </c>
      <c r="C22" s="16"/>
      <c r="D22" s="116"/>
      <c r="E22" s="126"/>
      <c r="F22" s="128"/>
      <c r="G22" s="127"/>
      <c r="H22" s="111"/>
      <c r="I22" s="111"/>
    </row>
    <row r="23" spans="1:9" s="11" customFormat="1" ht="18.75">
      <c r="A23" s="117" t="s">
        <v>159</v>
      </c>
      <c r="B23" s="118" t="s">
        <v>58</v>
      </c>
      <c r="C23" s="16"/>
      <c r="D23" s="116"/>
      <c r="E23" s="126"/>
      <c r="F23" s="128"/>
      <c r="G23" s="127"/>
      <c r="H23" s="111"/>
      <c r="I23" s="111"/>
    </row>
    <row r="24" spans="1:9" s="11" customFormat="1" ht="15">
      <c r="A24" s="117" t="s">
        <v>160</v>
      </c>
      <c r="B24" s="118" t="s">
        <v>58</v>
      </c>
      <c r="C24" s="83"/>
      <c r="D24" s="116"/>
      <c r="E24" s="126"/>
      <c r="F24" s="126"/>
      <c r="G24" s="127"/>
      <c r="H24" s="111"/>
      <c r="I24" s="111"/>
    </row>
    <row r="25" spans="1:9" s="11" customFormat="1" ht="15">
      <c r="A25" s="117" t="s">
        <v>82</v>
      </c>
      <c r="B25" s="118" t="s">
        <v>15</v>
      </c>
      <c r="C25" s="83"/>
      <c r="D25" s="116"/>
      <c r="E25" s="126"/>
      <c r="F25" s="126"/>
      <c r="G25" s="127"/>
      <c r="H25" s="111"/>
      <c r="I25" s="111"/>
    </row>
    <row r="26" spans="1:12" s="11" customFormat="1" ht="15">
      <c r="A26" s="69" t="s">
        <v>70</v>
      </c>
      <c r="B26" s="70"/>
      <c r="C26" s="55"/>
      <c r="D26" s="56"/>
      <c r="E26" s="121"/>
      <c r="F26" s="122"/>
      <c r="G26" s="121"/>
      <c r="H26" s="125"/>
      <c r="I26" s="125">
        <v>3.61</v>
      </c>
      <c r="J26" s="11">
        <v>3495.3</v>
      </c>
      <c r="L26" s="48"/>
    </row>
    <row r="27" spans="1:12" s="11" customFormat="1" ht="15">
      <c r="A27" s="67" t="s">
        <v>68</v>
      </c>
      <c r="B27" s="68" t="s">
        <v>58</v>
      </c>
      <c r="C27" s="57"/>
      <c r="D27" s="58"/>
      <c r="E27" s="119"/>
      <c r="F27" s="88"/>
      <c r="G27" s="119"/>
      <c r="H27" s="129"/>
      <c r="I27" s="129">
        <v>0</v>
      </c>
      <c r="J27" s="11">
        <v>3495.3</v>
      </c>
      <c r="L27" s="48"/>
    </row>
    <row r="28" spans="1:12" s="11" customFormat="1" ht="15">
      <c r="A28" s="69" t="s">
        <v>70</v>
      </c>
      <c r="B28" s="70"/>
      <c r="C28" s="55"/>
      <c r="D28" s="56"/>
      <c r="E28" s="121"/>
      <c r="F28" s="122"/>
      <c r="G28" s="123"/>
      <c r="H28" s="122"/>
      <c r="I28" s="122">
        <f>I27</f>
        <v>0</v>
      </c>
      <c r="J28" s="11">
        <v>3495.3</v>
      </c>
      <c r="L28" s="48"/>
    </row>
    <row r="29" spans="1:12" s="11" customFormat="1" ht="30">
      <c r="A29" s="69" t="s">
        <v>8</v>
      </c>
      <c r="B29" s="70" t="s">
        <v>9</v>
      </c>
      <c r="C29" s="55">
        <f>G29*12</f>
        <v>0</v>
      </c>
      <c r="D29" s="56" t="s">
        <v>129</v>
      </c>
      <c r="E29" s="121">
        <f>H29*J29</f>
        <v>180776.92</v>
      </c>
      <c r="F29" s="122">
        <f>I29*12</f>
        <v>51.72</v>
      </c>
      <c r="G29" s="123"/>
      <c r="H29" s="122">
        <f>I29*12</f>
        <v>51.72</v>
      </c>
      <c r="I29" s="122">
        <v>4.31</v>
      </c>
      <c r="J29" s="11">
        <v>3495.3</v>
      </c>
      <c r="K29" s="11">
        <v>1.07</v>
      </c>
      <c r="L29" s="48">
        <v>2.87</v>
      </c>
    </row>
    <row r="30" spans="1:12" s="39" customFormat="1" ht="15">
      <c r="A30" s="87" t="s">
        <v>84</v>
      </c>
      <c r="B30" s="88" t="s">
        <v>9</v>
      </c>
      <c r="C30" s="55"/>
      <c r="D30" s="56"/>
      <c r="E30" s="121"/>
      <c r="F30" s="122"/>
      <c r="G30" s="123"/>
      <c r="H30" s="122"/>
      <c r="I30" s="122"/>
      <c r="J30" s="11">
        <v>3495.3</v>
      </c>
      <c r="L30" s="50"/>
    </row>
    <row r="31" spans="1:12" s="39" customFormat="1" ht="15">
      <c r="A31" s="87" t="s">
        <v>85</v>
      </c>
      <c r="B31" s="88" t="s">
        <v>86</v>
      </c>
      <c r="C31" s="55"/>
      <c r="D31" s="56"/>
      <c r="E31" s="121"/>
      <c r="F31" s="122"/>
      <c r="G31" s="123"/>
      <c r="H31" s="122"/>
      <c r="I31" s="122"/>
      <c r="J31" s="11">
        <v>3495.3</v>
      </c>
      <c r="L31" s="50"/>
    </row>
    <row r="32" spans="1:12" s="39" customFormat="1" ht="15">
      <c r="A32" s="87" t="s">
        <v>87</v>
      </c>
      <c r="B32" s="88" t="s">
        <v>88</v>
      </c>
      <c r="C32" s="55"/>
      <c r="D32" s="56"/>
      <c r="E32" s="121"/>
      <c r="F32" s="122"/>
      <c r="G32" s="123"/>
      <c r="H32" s="122"/>
      <c r="I32" s="122"/>
      <c r="J32" s="11">
        <v>3495.3</v>
      </c>
      <c r="L32" s="50"/>
    </row>
    <row r="33" spans="1:12" s="39" customFormat="1" ht="15">
      <c r="A33" s="87" t="s">
        <v>60</v>
      </c>
      <c r="B33" s="88" t="s">
        <v>9</v>
      </c>
      <c r="C33" s="55"/>
      <c r="D33" s="56"/>
      <c r="E33" s="121"/>
      <c r="F33" s="122"/>
      <c r="G33" s="123"/>
      <c r="H33" s="122"/>
      <c r="I33" s="122"/>
      <c r="J33" s="11">
        <v>3495.3</v>
      </c>
      <c r="L33" s="50"/>
    </row>
    <row r="34" spans="1:12" s="39" customFormat="1" ht="25.5">
      <c r="A34" s="87" t="s">
        <v>61</v>
      </c>
      <c r="B34" s="88" t="s">
        <v>10</v>
      </c>
      <c r="C34" s="55"/>
      <c r="D34" s="56"/>
      <c r="E34" s="121"/>
      <c r="F34" s="122"/>
      <c r="G34" s="123"/>
      <c r="H34" s="122"/>
      <c r="I34" s="122"/>
      <c r="J34" s="11">
        <v>3495.3</v>
      </c>
      <c r="L34" s="50"/>
    </row>
    <row r="35" spans="1:12" s="39" customFormat="1" ht="15">
      <c r="A35" s="87" t="s">
        <v>89</v>
      </c>
      <c r="B35" s="88" t="s">
        <v>9</v>
      </c>
      <c r="C35" s="55"/>
      <c r="D35" s="56"/>
      <c r="E35" s="121"/>
      <c r="F35" s="122"/>
      <c r="G35" s="123"/>
      <c r="H35" s="122"/>
      <c r="I35" s="122"/>
      <c r="J35" s="11">
        <v>3495.3</v>
      </c>
      <c r="L35" s="50"/>
    </row>
    <row r="36" spans="1:12" s="39" customFormat="1" ht="15">
      <c r="A36" s="87" t="s">
        <v>90</v>
      </c>
      <c r="B36" s="88" t="s">
        <v>9</v>
      </c>
      <c r="C36" s="55"/>
      <c r="D36" s="56"/>
      <c r="E36" s="121"/>
      <c r="F36" s="122"/>
      <c r="G36" s="123"/>
      <c r="H36" s="122"/>
      <c r="I36" s="122"/>
      <c r="J36" s="11">
        <v>3495.3</v>
      </c>
      <c r="L36" s="50"/>
    </row>
    <row r="37" spans="1:12" s="39" customFormat="1" ht="25.5">
      <c r="A37" s="87" t="s">
        <v>91</v>
      </c>
      <c r="B37" s="88" t="s">
        <v>62</v>
      </c>
      <c r="C37" s="55"/>
      <c r="D37" s="56"/>
      <c r="E37" s="121"/>
      <c r="F37" s="122"/>
      <c r="G37" s="123"/>
      <c r="H37" s="122"/>
      <c r="I37" s="122"/>
      <c r="J37" s="11">
        <v>3495.3</v>
      </c>
      <c r="L37" s="50"/>
    </row>
    <row r="38" spans="1:12" s="11" customFormat="1" ht="28.5" customHeight="1">
      <c r="A38" s="87" t="s">
        <v>92</v>
      </c>
      <c r="B38" s="88" t="s">
        <v>10</v>
      </c>
      <c r="C38" s="55"/>
      <c r="D38" s="56"/>
      <c r="E38" s="121"/>
      <c r="F38" s="122"/>
      <c r="G38" s="123"/>
      <c r="H38" s="122"/>
      <c r="I38" s="122"/>
      <c r="J38" s="11">
        <v>3495.3</v>
      </c>
      <c r="L38" s="48"/>
    </row>
    <row r="39" spans="1:12" s="39" customFormat="1" ht="27.75" customHeight="1">
      <c r="A39" s="87" t="s">
        <v>93</v>
      </c>
      <c r="B39" s="88" t="s">
        <v>9</v>
      </c>
      <c r="C39" s="55"/>
      <c r="D39" s="56"/>
      <c r="E39" s="121"/>
      <c r="F39" s="122"/>
      <c r="G39" s="123"/>
      <c r="H39" s="122"/>
      <c r="I39" s="122"/>
      <c r="J39" s="11">
        <v>3495.3</v>
      </c>
      <c r="L39" s="50"/>
    </row>
    <row r="40" spans="1:12" s="17" customFormat="1" ht="15">
      <c r="A40" s="73" t="s">
        <v>11</v>
      </c>
      <c r="B40" s="74" t="s">
        <v>12</v>
      </c>
      <c r="C40" s="55">
        <f>G40*12</f>
        <v>0</v>
      </c>
      <c r="D40" s="56" t="s">
        <v>128</v>
      </c>
      <c r="E40" s="121">
        <f>H40*J40</f>
        <v>37749.24</v>
      </c>
      <c r="F40" s="122">
        <f>I40*12</f>
        <v>10.8</v>
      </c>
      <c r="G40" s="130"/>
      <c r="H40" s="122">
        <f>I40*12</f>
        <v>10.8</v>
      </c>
      <c r="I40" s="122">
        <v>0.9</v>
      </c>
      <c r="J40" s="11">
        <v>3495.3</v>
      </c>
      <c r="K40" s="11">
        <v>1.07</v>
      </c>
      <c r="L40" s="48">
        <v>0.6</v>
      </c>
    </row>
    <row r="41" spans="1:12" s="11" customFormat="1" ht="15">
      <c r="A41" s="73" t="s">
        <v>13</v>
      </c>
      <c r="B41" s="74" t="s">
        <v>14</v>
      </c>
      <c r="C41" s="55">
        <f>G41*12</f>
        <v>0</v>
      </c>
      <c r="D41" s="56" t="s">
        <v>128</v>
      </c>
      <c r="E41" s="121">
        <f>H41*J41</f>
        <v>122894.75</v>
      </c>
      <c r="F41" s="122">
        <f>I41*12</f>
        <v>35.16</v>
      </c>
      <c r="G41" s="130"/>
      <c r="H41" s="122">
        <f>I41*12</f>
        <v>35.16</v>
      </c>
      <c r="I41" s="122">
        <v>2.93</v>
      </c>
      <c r="J41" s="11">
        <v>3495.3</v>
      </c>
      <c r="K41" s="11">
        <v>1.07</v>
      </c>
      <c r="L41" s="48">
        <v>1.94</v>
      </c>
    </row>
    <row r="42" spans="1:12" s="11" customFormat="1" ht="15">
      <c r="A42" s="73" t="s">
        <v>94</v>
      </c>
      <c r="B42" s="74" t="s">
        <v>9</v>
      </c>
      <c r="C42" s="55"/>
      <c r="D42" s="56" t="s">
        <v>136</v>
      </c>
      <c r="E42" s="121">
        <v>0</v>
      </c>
      <c r="F42" s="122"/>
      <c r="G42" s="130"/>
      <c r="H42" s="122">
        <f>E42/J42</f>
        <v>0</v>
      </c>
      <c r="I42" s="122">
        <f>H42/12</f>
        <v>0</v>
      </c>
      <c r="J42" s="11">
        <v>3495.3</v>
      </c>
      <c r="L42" s="48"/>
    </row>
    <row r="43" spans="1:12" s="11" customFormat="1" ht="17.25" customHeight="1">
      <c r="A43" s="87" t="s">
        <v>95</v>
      </c>
      <c r="B43" s="88" t="s">
        <v>20</v>
      </c>
      <c r="C43" s="55"/>
      <c r="D43" s="56"/>
      <c r="E43" s="121"/>
      <c r="F43" s="122"/>
      <c r="G43" s="130"/>
      <c r="H43" s="122"/>
      <c r="I43" s="122"/>
      <c r="J43" s="11">
        <v>3495.3</v>
      </c>
      <c r="L43" s="48"/>
    </row>
    <row r="44" spans="1:12" s="11" customFormat="1" ht="15">
      <c r="A44" s="87" t="s">
        <v>96</v>
      </c>
      <c r="B44" s="88" t="s">
        <v>15</v>
      </c>
      <c r="C44" s="55"/>
      <c r="D44" s="56"/>
      <c r="E44" s="121"/>
      <c r="F44" s="122"/>
      <c r="G44" s="130"/>
      <c r="H44" s="122"/>
      <c r="I44" s="122"/>
      <c r="J44" s="11">
        <v>3495.3</v>
      </c>
      <c r="L44" s="48"/>
    </row>
    <row r="45" spans="1:12" s="11" customFormat="1" ht="15">
      <c r="A45" s="87" t="s">
        <v>97</v>
      </c>
      <c r="B45" s="88" t="s">
        <v>98</v>
      </c>
      <c r="C45" s="55"/>
      <c r="D45" s="56"/>
      <c r="E45" s="121"/>
      <c r="F45" s="122"/>
      <c r="G45" s="130"/>
      <c r="H45" s="122"/>
      <c r="I45" s="122"/>
      <c r="J45" s="11">
        <v>3495.3</v>
      </c>
      <c r="L45" s="48"/>
    </row>
    <row r="46" spans="1:12" s="11" customFormat="1" ht="15">
      <c r="A46" s="87" t="s">
        <v>99</v>
      </c>
      <c r="B46" s="88" t="s">
        <v>100</v>
      </c>
      <c r="C46" s="55"/>
      <c r="D46" s="56"/>
      <c r="E46" s="121"/>
      <c r="F46" s="122"/>
      <c r="G46" s="130"/>
      <c r="H46" s="122"/>
      <c r="I46" s="122"/>
      <c r="J46" s="11">
        <v>3495.3</v>
      </c>
      <c r="L46" s="48"/>
    </row>
    <row r="47" spans="1:12" s="11" customFormat="1" ht="15">
      <c r="A47" s="87" t="s">
        <v>101</v>
      </c>
      <c r="B47" s="88" t="s">
        <v>98</v>
      </c>
      <c r="C47" s="55"/>
      <c r="D47" s="56"/>
      <c r="E47" s="121"/>
      <c r="F47" s="122"/>
      <c r="G47" s="130"/>
      <c r="H47" s="122"/>
      <c r="I47" s="122"/>
      <c r="J47" s="11">
        <v>3495.3</v>
      </c>
      <c r="L47" s="48"/>
    </row>
    <row r="48" spans="1:12" s="15" customFormat="1" ht="32.25" customHeight="1">
      <c r="A48" s="73" t="s">
        <v>102</v>
      </c>
      <c r="B48" s="74" t="s">
        <v>7</v>
      </c>
      <c r="C48" s="59"/>
      <c r="D48" s="56" t="s">
        <v>130</v>
      </c>
      <c r="E48" s="121">
        <v>2439.99</v>
      </c>
      <c r="F48" s="125"/>
      <c r="G48" s="130"/>
      <c r="H48" s="122">
        <f>E48/J48</f>
        <v>0.7</v>
      </c>
      <c r="I48" s="122">
        <f>H48/12</f>
        <v>0.06</v>
      </c>
      <c r="J48" s="11">
        <v>3495.3</v>
      </c>
      <c r="K48" s="11">
        <v>1.07</v>
      </c>
      <c r="L48" s="48">
        <v>0.04</v>
      </c>
    </row>
    <row r="49" spans="1:12" s="15" customFormat="1" ht="31.5" customHeight="1">
      <c r="A49" s="73" t="s">
        <v>103</v>
      </c>
      <c r="B49" s="74" t="s">
        <v>7</v>
      </c>
      <c r="C49" s="59"/>
      <c r="D49" s="56" t="s">
        <v>130</v>
      </c>
      <c r="E49" s="121">
        <v>15405.72</v>
      </c>
      <c r="F49" s="125"/>
      <c r="G49" s="130"/>
      <c r="H49" s="122">
        <f>E49/J49</f>
        <v>4.41</v>
      </c>
      <c r="I49" s="122">
        <f>H49/12</f>
        <v>0.37</v>
      </c>
      <c r="J49" s="11">
        <v>3495.3</v>
      </c>
      <c r="K49" s="11">
        <v>1.07</v>
      </c>
      <c r="L49" s="48">
        <v>0.25</v>
      </c>
    </row>
    <row r="50" spans="1:12" s="15" customFormat="1" ht="25.5" customHeight="1">
      <c r="A50" s="73" t="s">
        <v>163</v>
      </c>
      <c r="B50" s="74" t="s">
        <v>51</v>
      </c>
      <c r="C50" s="59"/>
      <c r="D50" s="56" t="s">
        <v>130</v>
      </c>
      <c r="E50" s="121">
        <v>15405.68</v>
      </c>
      <c r="F50" s="125"/>
      <c r="G50" s="130"/>
      <c r="H50" s="122">
        <f>E50/J50</f>
        <v>4.41</v>
      </c>
      <c r="I50" s="122">
        <f>H50/12</f>
        <v>0.37</v>
      </c>
      <c r="J50" s="11">
        <v>3495.3</v>
      </c>
      <c r="K50" s="11"/>
      <c r="L50" s="48"/>
    </row>
    <row r="51" spans="1:12" s="15" customFormat="1" ht="30" customHeight="1">
      <c r="A51" s="73" t="s">
        <v>21</v>
      </c>
      <c r="B51" s="74"/>
      <c r="C51" s="59">
        <f>G51*12</f>
        <v>0</v>
      </c>
      <c r="D51" s="56" t="s">
        <v>137</v>
      </c>
      <c r="E51" s="121">
        <f>H51*J51</f>
        <v>9227.59</v>
      </c>
      <c r="F51" s="125">
        <f>I51*12</f>
        <v>2.64</v>
      </c>
      <c r="G51" s="130"/>
      <c r="H51" s="122">
        <f>I51*12</f>
        <v>2.64</v>
      </c>
      <c r="I51" s="122">
        <v>0.22</v>
      </c>
      <c r="J51" s="11">
        <v>3495.3</v>
      </c>
      <c r="K51" s="11">
        <v>1.07</v>
      </c>
      <c r="L51" s="48">
        <v>0.14</v>
      </c>
    </row>
    <row r="52" spans="1:12" s="15" customFormat="1" ht="29.25" customHeight="1">
      <c r="A52" s="89" t="s">
        <v>104</v>
      </c>
      <c r="B52" s="90" t="s">
        <v>69</v>
      </c>
      <c r="C52" s="59"/>
      <c r="D52" s="56"/>
      <c r="E52" s="121"/>
      <c r="F52" s="125"/>
      <c r="G52" s="130"/>
      <c r="H52" s="122"/>
      <c r="I52" s="122"/>
      <c r="J52" s="11">
        <v>3495.3</v>
      </c>
      <c r="K52" s="11"/>
      <c r="L52" s="48"/>
    </row>
    <row r="53" spans="1:12" s="15" customFormat="1" ht="28.5" customHeight="1">
      <c r="A53" s="89" t="s">
        <v>105</v>
      </c>
      <c r="B53" s="90" t="s">
        <v>69</v>
      </c>
      <c r="C53" s="59"/>
      <c r="D53" s="56"/>
      <c r="E53" s="121"/>
      <c r="F53" s="125"/>
      <c r="G53" s="130"/>
      <c r="H53" s="122"/>
      <c r="I53" s="122"/>
      <c r="J53" s="11">
        <v>3495.3</v>
      </c>
      <c r="K53" s="11"/>
      <c r="L53" s="48"/>
    </row>
    <row r="54" spans="1:12" s="15" customFormat="1" ht="19.5" customHeight="1">
      <c r="A54" s="89" t="s">
        <v>106</v>
      </c>
      <c r="B54" s="90" t="s">
        <v>58</v>
      </c>
      <c r="C54" s="59"/>
      <c r="D54" s="56"/>
      <c r="E54" s="121"/>
      <c r="F54" s="125"/>
      <c r="G54" s="130"/>
      <c r="H54" s="122"/>
      <c r="I54" s="122"/>
      <c r="J54" s="11">
        <v>3495.3</v>
      </c>
      <c r="K54" s="11"/>
      <c r="L54" s="48"/>
    </row>
    <row r="55" spans="1:12" s="15" customFormat="1" ht="25.5" customHeight="1">
      <c r="A55" s="89" t="s">
        <v>107</v>
      </c>
      <c r="B55" s="90" t="s">
        <v>69</v>
      </c>
      <c r="C55" s="59"/>
      <c r="D55" s="56"/>
      <c r="E55" s="121"/>
      <c r="F55" s="125"/>
      <c r="G55" s="130"/>
      <c r="H55" s="122"/>
      <c r="I55" s="122"/>
      <c r="J55" s="11">
        <v>3495.3</v>
      </c>
      <c r="K55" s="11"/>
      <c r="L55" s="48"/>
    </row>
    <row r="56" spans="1:12" s="15" customFormat="1" ht="27.75" customHeight="1">
      <c r="A56" s="89" t="s">
        <v>108</v>
      </c>
      <c r="B56" s="90" t="s">
        <v>69</v>
      </c>
      <c r="C56" s="59"/>
      <c r="D56" s="56"/>
      <c r="E56" s="121"/>
      <c r="F56" s="125"/>
      <c r="G56" s="130"/>
      <c r="H56" s="122"/>
      <c r="I56" s="122"/>
      <c r="J56" s="11">
        <v>3495.3</v>
      </c>
      <c r="K56" s="11"/>
      <c r="L56" s="48"/>
    </row>
    <row r="57" spans="1:12" s="15" customFormat="1" ht="19.5" customHeight="1">
      <c r="A57" s="89" t="s">
        <v>109</v>
      </c>
      <c r="B57" s="90" t="s">
        <v>69</v>
      </c>
      <c r="C57" s="59"/>
      <c r="D57" s="56"/>
      <c r="E57" s="121"/>
      <c r="F57" s="125"/>
      <c r="G57" s="130"/>
      <c r="H57" s="122"/>
      <c r="I57" s="122"/>
      <c r="J57" s="11">
        <v>3495.3</v>
      </c>
      <c r="K57" s="11"/>
      <c r="L57" s="48"/>
    </row>
    <row r="58" spans="1:12" s="15" customFormat="1" ht="27" customHeight="1">
      <c r="A58" s="89" t="s">
        <v>110</v>
      </c>
      <c r="B58" s="90" t="s">
        <v>69</v>
      </c>
      <c r="C58" s="59"/>
      <c r="D58" s="56"/>
      <c r="E58" s="121"/>
      <c r="F58" s="125"/>
      <c r="G58" s="130"/>
      <c r="H58" s="122"/>
      <c r="I58" s="122"/>
      <c r="J58" s="11">
        <v>3495.3</v>
      </c>
      <c r="K58" s="11"/>
      <c r="L58" s="48"/>
    </row>
    <row r="59" spans="1:12" s="15" customFormat="1" ht="21.75" customHeight="1">
      <c r="A59" s="89" t="s">
        <v>111</v>
      </c>
      <c r="B59" s="90" t="s">
        <v>69</v>
      </c>
      <c r="C59" s="59"/>
      <c r="D59" s="56"/>
      <c r="E59" s="121"/>
      <c r="F59" s="125"/>
      <c r="G59" s="130"/>
      <c r="H59" s="122"/>
      <c r="I59" s="122"/>
      <c r="J59" s="11">
        <v>3495.3</v>
      </c>
      <c r="K59" s="11"/>
      <c r="L59" s="48"/>
    </row>
    <row r="60" spans="1:12" s="15" customFormat="1" ht="17.25" customHeight="1">
      <c r="A60" s="89" t="s">
        <v>112</v>
      </c>
      <c r="B60" s="90" t="s">
        <v>69</v>
      </c>
      <c r="C60" s="59"/>
      <c r="D60" s="56"/>
      <c r="E60" s="121"/>
      <c r="F60" s="125"/>
      <c r="G60" s="130"/>
      <c r="H60" s="122"/>
      <c r="I60" s="122"/>
      <c r="J60" s="11">
        <v>3495.3</v>
      </c>
      <c r="K60" s="11"/>
      <c r="L60" s="48"/>
    </row>
    <row r="61" spans="1:10" s="17" customFormat="1" ht="30">
      <c r="A61" s="115" t="s">
        <v>158</v>
      </c>
      <c r="B61" s="109"/>
      <c r="C61" s="110"/>
      <c r="D61" s="116"/>
      <c r="E61" s="122">
        <v>68800</v>
      </c>
      <c r="F61" s="122"/>
      <c r="G61" s="124"/>
      <c r="H61" s="125">
        <f>E61/J61</f>
        <v>19.68</v>
      </c>
      <c r="I61" s="125">
        <f>H61/12</f>
        <v>1.64</v>
      </c>
      <c r="J61" s="11">
        <v>3495.3</v>
      </c>
    </row>
    <row r="62" spans="1:12" s="11" customFormat="1" ht="15">
      <c r="A62" s="73" t="s">
        <v>23</v>
      </c>
      <c r="B62" s="74" t="s">
        <v>24</v>
      </c>
      <c r="C62" s="59">
        <f>G62*12</f>
        <v>0</v>
      </c>
      <c r="D62" s="56" t="s">
        <v>138</v>
      </c>
      <c r="E62" s="121">
        <f>H62*J62</f>
        <v>3355.49</v>
      </c>
      <c r="F62" s="125">
        <f>I62*12</f>
        <v>0.96</v>
      </c>
      <c r="G62" s="131"/>
      <c r="H62" s="125">
        <f>12*I62</f>
        <v>0.96</v>
      </c>
      <c r="I62" s="125">
        <v>0.08</v>
      </c>
      <c r="J62" s="11">
        <v>3495.3</v>
      </c>
      <c r="K62" s="11">
        <v>1.07</v>
      </c>
      <c r="L62" s="48">
        <v>0.03</v>
      </c>
    </row>
    <row r="63" spans="1:12" s="11" customFormat="1" ht="15">
      <c r="A63" s="73" t="s">
        <v>25</v>
      </c>
      <c r="B63" s="75" t="s">
        <v>26</v>
      </c>
      <c r="C63" s="66">
        <f>G63*12</f>
        <v>0</v>
      </c>
      <c r="D63" s="59" t="s">
        <v>138</v>
      </c>
      <c r="E63" s="121">
        <f>H63*J63</f>
        <v>2097.18</v>
      </c>
      <c r="F63" s="132">
        <f>I63*12</f>
        <v>0.6</v>
      </c>
      <c r="G63" s="133"/>
      <c r="H63" s="122">
        <f>12*I63</f>
        <v>0.6</v>
      </c>
      <c r="I63" s="122">
        <v>0.05</v>
      </c>
      <c r="J63" s="11">
        <v>3495.3</v>
      </c>
      <c r="K63" s="11">
        <v>1.07</v>
      </c>
      <c r="L63" s="48">
        <v>0.02</v>
      </c>
    </row>
    <row r="64" spans="1:12" s="17" customFormat="1" ht="30">
      <c r="A64" s="73" t="s">
        <v>22</v>
      </c>
      <c r="B64" s="74"/>
      <c r="C64" s="59">
        <f>G64*12</f>
        <v>0</v>
      </c>
      <c r="D64" s="59" t="s">
        <v>133</v>
      </c>
      <c r="E64" s="121">
        <v>7070</v>
      </c>
      <c r="F64" s="125">
        <f>I64*12</f>
        <v>2.04</v>
      </c>
      <c r="G64" s="130"/>
      <c r="H64" s="122">
        <f>E64/J64</f>
        <v>2.02</v>
      </c>
      <c r="I64" s="122">
        <f>H64/12</f>
        <v>0.17</v>
      </c>
      <c r="J64" s="11">
        <v>3495.3</v>
      </c>
      <c r="K64" s="11">
        <v>1.07</v>
      </c>
      <c r="L64" s="48">
        <v>0.03</v>
      </c>
    </row>
    <row r="65" spans="1:12" s="17" customFormat="1" ht="17.25" customHeight="1">
      <c r="A65" s="73" t="s">
        <v>33</v>
      </c>
      <c r="B65" s="74"/>
      <c r="C65" s="55"/>
      <c r="D65" s="55" t="s">
        <v>139</v>
      </c>
      <c r="E65" s="122">
        <f>E66+E67+E68+E69+E70+E71+E72+E73+E74+E75+E77+E78+E79+E76</f>
        <v>18238.29</v>
      </c>
      <c r="F65" s="122"/>
      <c r="G65" s="130"/>
      <c r="H65" s="122">
        <f>E65/J65</f>
        <v>5.22</v>
      </c>
      <c r="I65" s="122">
        <f>H65/12</f>
        <v>0.44</v>
      </c>
      <c r="J65" s="11">
        <v>3495.3</v>
      </c>
      <c r="K65" s="11">
        <v>1.07</v>
      </c>
      <c r="L65" s="48">
        <v>0.54</v>
      </c>
    </row>
    <row r="66" spans="1:12" s="15" customFormat="1" ht="19.5" customHeight="1">
      <c r="A66" s="76" t="s">
        <v>73</v>
      </c>
      <c r="B66" s="71" t="s">
        <v>15</v>
      </c>
      <c r="C66" s="60"/>
      <c r="D66" s="61"/>
      <c r="E66" s="96">
        <v>743.92</v>
      </c>
      <c r="F66" s="97"/>
      <c r="G66" s="98"/>
      <c r="H66" s="97"/>
      <c r="I66" s="97"/>
      <c r="J66" s="11">
        <v>3495.3</v>
      </c>
      <c r="K66" s="11">
        <v>1.07</v>
      </c>
      <c r="L66" s="48">
        <v>0.01</v>
      </c>
    </row>
    <row r="67" spans="1:12" s="15" customFormat="1" ht="15">
      <c r="A67" s="76" t="s">
        <v>16</v>
      </c>
      <c r="B67" s="71" t="s">
        <v>20</v>
      </c>
      <c r="C67" s="60">
        <f>G67*12</f>
        <v>0</v>
      </c>
      <c r="D67" s="61"/>
      <c r="E67" s="96">
        <v>548.89</v>
      </c>
      <c r="F67" s="97">
        <f>I67*12</f>
        <v>0</v>
      </c>
      <c r="G67" s="98"/>
      <c r="H67" s="97"/>
      <c r="I67" s="97"/>
      <c r="J67" s="11">
        <v>3495.3</v>
      </c>
      <c r="K67" s="11">
        <v>1.07</v>
      </c>
      <c r="L67" s="48">
        <v>0.01</v>
      </c>
    </row>
    <row r="68" spans="1:12" s="15" customFormat="1" ht="15">
      <c r="A68" s="76" t="s">
        <v>71</v>
      </c>
      <c r="B68" s="72" t="s">
        <v>15</v>
      </c>
      <c r="C68" s="60"/>
      <c r="D68" s="61"/>
      <c r="E68" s="96">
        <v>978.07</v>
      </c>
      <c r="F68" s="97"/>
      <c r="G68" s="98"/>
      <c r="H68" s="97"/>
      <c r="I68" s="97"/>
      <c r="J68" s="11">
        <v>3495.3</v>
      </c>
      <c r="K68" s="11"/>
      <c r="L68" s="48"/>
    </row>
    <row r="69" spans="1:12" s="15" customFormat="1" ht="15">
      <c r="A69" s="76" t="s">
        <v>131</v>
      </c>
      <c r="B69" s="71" t="s">
        <v>15</v>
      </c>
      <c r="C69" s="60">
        <f>G69*12</f>
        <v>0</v>
      </c>
      <c r="D69" s="61"/>
      <c r="E69" s="96">
        <v>0</v>
      </c>
      <c r="F69" s="97">
        <f>I69*12</f>
        <v>0</v>
      </c>
      <c r="G69" s="98"/>
      <c r="H69" s="97"/>
      <c r="I69" s="97"/>
      <c r="J69" s="11">
        <v>3495.3</v>
      </c>
      <c r="K69" s="11">
        <v>1.07</v>
      </c>
      <c r="L69" s="48">
        <v>0.14</v>
      </c>
    </row>
    <row r="70" spans="1:12" s="15" customFormat="1" ht="15">
      <c r="A70" s="76" t="s">
        <v>47</v>
      </c>
      <c r="B70" s="71" t="s">
        <v>15</v>
      </c>
      <c r="C70" s="60">
        <f>G70*12</f>
        <v>0</v>
      </c>
      <c r="D70" s="61"/>
      <c r="E70" s="96">
        <v>1046</v>
      </c>
      <c r="F70" s="97">
        <f>I70*12</f>
        <v>0</v>
      </c>
      <c r="G70" s="98"/>
      <c r="H70" s="97"/>
      <c r="I70" s="97"/>
      <c r="J70" s="11">
        <v>3495.3</v>
      </c>
      <c r="K70" s="11">
        <v>1.07</v>
      </c>
      <c r="L70" s="48">
        <v>0.02</v>
      </c>
    </row>
    <row r="71" spans="1:12" s="15" customFormat="1" ht="15">
      <c r="A71" s="76" t="s">
        <v>17</v>
      </c>
      <c r="B71" s="71" t="s">
        <v>15</v>
      </c>
      <c r="C71" s="60">
        <f>G71*12</f>
        <v>0</v>
      </c>
      <c r="D71" s="61"/>
      <c r="E71" s="96">
        <v>4663.38</v>
      </c>
      <c r="F71" s="97">
        <f>I71*12</f>
        <v>0</v>
      </c>
      <c r="G71" s="98"/>
      <c r="H71" s="97"/>
      <c r="I71" s="97"/>
      <c r="J71" s="11">
        <v>3495.3</v>
      </c>
      <c r="K71" s="11">
        <v>1.07</v>
      </c>
      <c r="L71" s="48">
        <v>0.07</v>
      </c>
    </row>
    <row r="72" spans="1:12" s="15" customFormat="1" ht="15">
      <c r="A72" s="76" t="s">
        <v>18</v>
      </c>
      <c r="B72" s="71" t="s">
        <v>15</v>
      </c>
      <c r="C72" s="60">
        <f>G72*12</f>
        <v>0</v>
      </c>
      <c r="D72" s="61"/>
      <c r="E72" s="96">
        <v>1097.78</v>
      </c>
      <c r="F72" s="97">
        <f>I72*12</f>
        <v>0</v>
      </c>
      <c r="G72" s="98"/>
      <c r="H72" s="97"/>
      <c r="I72" s="97"/>
      <c r="J72" s="11">
        <v>3495.3</v>
      </c>
      <c r="K72" s="11">
        <v>1.07</v>
      </c>
      <c r="L72" s="48">
        <v>0.02</v>
      </c>
    </row>
    <row r="73" spans="1:12" s="15" customFormat="1" ht="16.5" customHeight="1">
      <c r="A73" s="76" t="s">
        <v>44</v>
      </c>
      <c r="B73" s="71" t="s">
        <v>15</v>
      </c>
      <c r="C73" s="60"/>
      <c r="D73" s="61"/>
      <c r="E73" s="96">
        <v>522.99</v>
      </c>
      <c r="F73" s="97"/>
      <c r="G73" s="98"/>
      <c r="H73" s="97"/>
      <c r="I73" s="97"/>
      <c r="J73" s="11">
        <v>3495.3</v>
      </c>
      <c r="K73" s="11">
        <v>1.07</v>
      </c>
      <c r="L73" s="48">
        <v>0.01</v>
      </c>
    </row>
    <row r="74" spans="1:12" s="15" customFormat="1" ht="20.25" customHeight="1">
      <c r="A74" s="76" t="s">
        <v>45</v>
      </c>
      <c r="B74" s="71" t="s">
        <v>20</v>
      </c>
      <c r="C74" s="60"/>
      <c r="D74" s="61"/>
      <c r="E74" s="96">
        <v>0</v>
      </c>
      <c r="F74" s="97"/>
      <c r="G74" s="98"/>
      <c r="H74" s="97"/>
      <c r="I74" s="97"/>
      <c r="J74" s="11">
        <v>3495.3</v>
      </c>
      <c r="K74" s="11">
        <v>1.07</v>
      </c>
      <c r="L74" s="48">
        <v>0.03</v>
      </c>
    </row>
    <row r="75" spans="1:12" s="15" customFormat="1" ht="25.5">
      <c r="A75" s="76" t="s">
        <v>19</v>
      </c>
      <c r="B75" s="71" t="s">
        <v>15</v>
      </c>
      <c r="C75" s="60">
        <f>G75*12</f>
        <v>0</v>
      </c>
      <c r="D75" s="61"/>
      <c r="E75" s="96">
        <v>3619.06</v>
      </c>
      <c r="F75" s="97">
        <f>I75*12</f>
        <v>0</v>
      </c>
      <c r="G75" s="98"/>
      <c r="H75" s="97"/>
      <c r="I75" s="97"/>
      <c r="J75" s="11">
        <v>3495.3</v>
      </c>
      <c r="K75" s="11">
        <v>1.07</v>
      </c>
      <c r="L75" s="48">
        <v>0.05</v>
      </c>
    </row>
    <row r="76" spans="1:9" s="15" customFormat="1" ht="27" customHeight="1">
      <c r="A76" s="112" t="s">
        <v>157</v>
      </c>
      <c r="B76" s="92" t="s">
        <v>15</v>
      </c>
      <c r="C76" s="113"/>
      <c r="D76" s="114"/>
      <c r="E76" s="97">
        <v>850.74</v>
      </c>
      <c r="F76" s="98"/>
      <c r="G76" s="124"/>
      <c r="H76" s="97"/>
      <c r="I76" s="97"/>
    </row>
    <row r="77" spans="1:12" s="15" customFormat="1" ht="25.5">
      <c r="A77" s="76" t="s">
        <v>74</v>
      </c>
      <c r="B77" s="71" t="s">
        <v>15</v>
      </c>
      <c r="C77" s="60"/>
      <c r="D77" s="61"/>
      <c r="E77" s="96">
        <v>4167.46</v>
      </c>
      <c r="F77" s="97"/>
      <c r="G77" s="98"/>
      <c r="H77" s="97"/>
      <c r="I77" s="97"/>
      <c r="J77" s="11">
        <v>3495.3</v>
      </c>
      <c r="K77" s="11">
        <v>1.07</v>
      </c>
      <c r="L77" s="48">
        <v>0.01</v>
      </c>
    </row>
    <row r="78" spans="1:12" s="15" customFormat="1" ht="27.75" customHeight="1">
      <c r="A78" s="76" t="s">
        <v>113</v>
      </c>
      <c r="B78" s="72" t="s">
        <v>51</v>
      </c>
      <c r="C78" s="62"/>
      <c r="D78" s="65"/>
      <c r="E78" s="96">
        <v>0</v>
      </c>
      <c r="F78" s="99"/>
      <c r="G78" s="98"/>
      <c r="H78" s="97"/>
      <c r="I78" s="97"/>
      <c r="J78" s="11">
        <v>3495.3</v>
      </c>
      <c r="K78" s="11"/>
      <c r="L78" s="48"/>
    </row>
    <row r="79" spans="1:12" s="15" customFormat="1" ht="22.5" customHeight="1">
      <c r="A79" s="76" t="s">
        <v>114</v>
      </c>
      <c r="B79" s="90" t="s">
        <v>51</v>
      </c>
      <c r="C79" s="60"/>
      <c r="D79" s="61"/>
      <c r="E79" s="96">
        <v>0</v>
      </c>
      <c r="F79" s="97"/>
      <c r="G79" s="98"/>
      <c r="H79" s="97"/>
      <c r="I79" s="97"/>
      <c r="J79" s="11">
        <v>3495.3</v>
      </c>
      <c r="K79" s="11"/>
      <c r="L79" s="48"/>
    </row>
    <row r="80" spans="1:12" s="17" customFormat="1" ht="30">
      <c r="A80" s="73" t="s">
        <v>38</v>
      </c>
      <c r="B80" s="74"/>
      <c r="C80" s="55"/>
      <c r="D80" s="55" t="s">
        <v>140</v>
      </c>
      <c r="E80" s="122">
        <f>E81+E82+E83+E84+E85+E86+E87+E88+E89+E90</f>
        <v>20956.58</v>
      </c>
      <c r="F80" s="122"/>
      <c r="G80" s="130"/>
      <c r="H80" s="122">
        <f>E80/J80</f>
        <v>6</v>
      </c>
      <c r="I80" s="122">
        <f>H80/12</f>
        <v>0.5</v>
      </c>
      <c r="J80" s="11">
        <v>3495.3</v>
      </c>
      <c r="K80" s="11">
        <v>1.07</v>
      </c>
      <c r="L80" s="48">
        <v>0.83</v>
      </c>
    </row>
    <row r="81" spans="1:12" s="15" customFormat="1" ht="22.5" customHeight="1">
      <c r="A81" s="76" t="s">
        <v>34</v>
      </c>
      <c r="B81" s="71" t="s">
        <v>48</v>
      </c>
      <c r="C81" s="60"/>
      <c r="D81" s="61"/>
      <c r="E81" s="96">
        <v>3137.99</v>
      </c>
      <c r="F81" s="97"/>
      <c r="G81" s="98"/>
      <c r="H81" s="97"/>
      <c r="I81" s="97"/>
      <c r="J81" s="11">
        <v>3495.3</v>
      </c>
      <c r="K81" s="11">
        <v>1.07</v>
      </c>
      <c r="L81" s="48">
        <v>0.05</v>
      </c>
    </row>
    <row r="82" spans="1:12" s="15" customFormat="1" ht="29.25" customHeight="1">
      <c r="A82" s="76" t="s">
        <v>35</v>
      </c>
      <c r="B82" s="71" t="s">
        <v>40</v>
      </c>
      <c r="C82" s="60"/>
      <c r="D82" s="61"/>
      <c r="E82" s="96">
        <v>2092.02</v>
      </c>
      <c r="F82" s="97"/>
      <c r="G82" s="98"/>
      <c r="H82" s="97"/>
      <c r="I82" s="97"/>
      <c r="J82" s="11">
        <v>3495.3</v>
      </c>
      <c r="K82" s="11">
        <v>1.07</v>
      </c>
      <c r="L82" s="48">
        <v>0.03</v>
      </c>
    </row>
    <row r="83" spans="1:12" s="15" customFormat="1" ht="22.5" customHeight="1">
      <c r="A83" s="76" t="s">
        <v>52</v>
      </c>
      <c r="B83" s="71" t="s">
        <v>51</v>
      </c>
      <c r="C83" s="60"/>
      <c r="D83" s="61"/>
      <c r="E83" s="96">
        <v>2195.49</v>
      </c>
      <c r="F83" s="97"/>
      <c r="G83" s="98"/>
      <c r="H83" s="97"/>
      <c r="I83" s="97"/>
      <c r="J83" s="11">
        <v>3495.3</v>
      </c>
      <c r="K83" s="11">
        <v>1.07</v>
      </c>
      <c r="L83" s="48">
        <v>0.03</v>
      </c>
    </row>
    <row r="84" spans="1:12" s="15" customFormat="1" ht="30" customHeight="1">
      <c r="A84" s="76" t="s">
        <v>49</v>
      </c>
      <c r="B84" s="71" t="s">
        <v>50</v>
      </c>
      <c r="C84" s="60"/>
      <c r="D84" s="61"/>
      <c r="E84" s="96">
        <v>0</v>
      </c>
      <c r="F84" s="97"/>
      <c r="G84" s="98"/>
      <c r="H84" s="97"/>
      <c r="I84" s="97"/>
      <c r="J84" s="11">
        <v>3495.3</v>
      </c>
      <c r="K84" s="11">
        <v>1.07</v>
      </c>
      <c r="L84" s="48">
        <v>0.03</v>
      </c>
    </row>
    <row r="85" spans="1:12" s="15" customFormat="1" ht="15">
      <c r="A85" s="76" t="s">
        <v>65</v>
      </c>
      <c r="B85" s="72" t="s">
        <v>51</v>
      </c>
      <c r="C85" s="60"/>
      <c r="D85" s="61"/>
      <c r="E85" s="96">
        <v>0</v>
      </c>
      <c r="F85" s="97"/>
      <c r="G85" s="98"/>
      <c r="H85" s="97"/>
      <c r="I85" s="97"/>
      <c r="J85" s="11">
        <v>3495.3</v>
      </c>
      <c r="K85" s="11">
        <v>1.07</v>
      </c>
      <c r="L85" s="48">
        <v>0.24</v>
      </c>
    </row>
    <row r="86" spans="1:12" s="15" customFormat="1" ht="18" customHeight="1">
      <c r="A86" s="76" t="s">
        <v>46</v>
      </c>
      <c r="B86" s="71" t="s">
        <v>7</v>
      </c>
      <c r="C86" s="62"/>
      <c r="D86" s="65"/>
      <c r="E86" s="96">
        <v>7440.48</v>
      </c>
      <c r="F86" s="99"/>
      <c r="G86" s="98"/>
      <c r="H86" s="97"/>
      <c r="I86" s="97"/>
      <c r="J86" s="11">
        <v>3495.3</v>
      </c>
      <c r="K86" s="11">
        <v>1.07</v>
      </c>
      <c r="L86" s="48">
        <v>0.12</v>
      </c>
    </row>
    <row r="87" spans="1:12" s="15" customFormat="1" ht="25.5">
      <c r="A87" s="76" t="s">
        <v>115</v>
      </c>
      <c r="B87" s="72" t="s">
        <v>15</v>
      </c>
      <c r="C87" s="62"/>
      <c r="D87" s="65"/>
      <c r="E87" s="96">
        <v>6090.6</v>
      </c>
      <c r="F87" s="99"/>
      <c r="G87" s="98"/>
      <c r="H87" s="97"/>
      <c r="I87" s="97"/>
      <c r="J87" s="11">
        <v>3495.3</v>
      </c>
      <c r="K87" s="11"/>
      <c r="L87" s="48"/>
    </row>
    <row r="88" spans="1:12" s="15" customFormat="1" ht="25.5">
      <c r="A88" s="76" t="s">
        <v>113</v>
      </c>
      <c r="B88" s="72" t="s">
        <v>15</v>
      </c>
      <c r="C88" s="62"/>
      <c r="D88" s="65"/>
      <c r="E88" s="96">
        <v>0</v>
      </c>
      <c r="F88" s="99"/>
      <c r="G88" s="98"/>
      <c r="H88" s="97"/>
      <c r="I88" s="97"/>
      <c r="J88" s="11">
        <v>3495.3</v>
      </c>
      <c r="K88" s="11"/>
      <c r="L88" s="48"/>
    </row>
    <row r="89" spans="1:12" s="15" customFormat="1" ht="15">
      <c r="A89" s="89" t="s">
        <v>116</v>
      </c>
      <c r="B89" s="72" t="s">
        <v>15</v>
      </c>
      <c r="C89" s="60"/>
      <c r="D89" s="61"/>
      <c r="E89" s="96">
        <f>H89*J89</f>
        <v>0</v>
      </c>
      <c r="F89" s="97"/>
      <c r="G89" s="98"/>
      <c r="H89" s="97"/>
      <c r="I89" s="97"/>
      <c r="J89" s="11">
        <v>3495.3</v>
      </c>
      <c r="K89" s="11">
        <v>1.07</v>
      </c>
      <c r="L89" s="48">
        <v>0</v>
      </c>
    </row>
    <row r="90" spans="1:12" s="15" customFormat="1" ht="15">
      <c r="A90" s="76" t="s">
        <v>117</v>
      </c>
      <c r="B90" s="72" t="s">
        <v>15</v>
      </c>
      <c r="C90" s="60"/>
      <c r="D90" s="61"/>
      <c r="E90" s="96">
        <f>H90*J90</f>
        <v>0</v>
      </c>
      <c r="F90" s="97"/>
      <c r="G90" s="98"/>
      <c r="H90" s="97"/>
      <c r="I90" s="97"/>
      <c r="J90" s="11">
        <v>3495.3</v>
      </c>
      <c r="K90" s="11">
        <v>1.07</v>
      </c>
      <c r="L90" s="48">
        <v>0</v>
      </c>
    </row>
    <row r="91" spans="1:12" s="15" customFormat="1" ht="30">
      <c r="A91" s="73" t="s">
        <v>122</v>
      </c>
      <c r="B91" s="71"/>
      <c r="C91" s="60"/>
      <c r="D91" s="56" t="s">
        <v>141</v>
      </c>
      <c r="E91" s="121">
        <f>E92+E93+E94+E95</f>
        <v>0</v>
      </c>
      <c r="F91" s="125"/>
      <c r="G91" s="130"/>
      <c r="H91" s="122">
        <f>E91/J91</f>
        <v>0</v>
      </c>
      <c r="I91" s="122">
        <f>H91/12</f>
        <v>0</v>
      </c>
      <c r="J91" s="11">
        <v>3495.3</v>
      </c>
      <c r="K91" s="11"/>
      <c r="L91" s="48"/>
    </row>
    <row r="92" spans="1:12" s="15" customFormat="1" ht="15">
      <c r="A92" s="76" t="s">
        <v>123</v>
      </c>
      <c r="B92" s="71" t="s">
        <v>15</v>
      </c>
      <c r="C92" s="60"/>
      <c r="D92" s="56"/>
      <c r="E92" s="136">
        <v>0</v>
      </c>
      <c r="F92" s="97"/>
      <c r="G92" s="98"/>
      <c r="H92" s="99"/>
      <c r="I92" s="99"/>
      <c r="J92" s="11">
        <v>3495.3</v>
      </c>
      <c r="K92" s="11"/>
      <c r="L92" s="48"/>
    </row>
    <row r="93" spans="1:12" s="15" customFormat="1" ht="15">
      <c r="A93" s="89" t="s">
        <v>124</v>
      </c>
      <c r="B93" s="72" t="s">
        <v>51</v>
      </c>
      <c r="C93" s="60"/>
      <c r="D93" s="56"/>
      <c r="E93" s="136">
        <v>0</v>
      </c>
      <c r="F93" s="97"/>
      <c r="G93" s="98"/>
      <c r="H93" s="99"/>
      <c r="I93" s="99"/>
      <c r="J93" s="11">
        <v>3495.3</v>
      </c>
      <c r="K93" s="11"/>
      <c r="L93" s="48"/>
    </row>
    <row r="94" spans="1:12" s="15" customFormat="1" ht="15">
      <c r="A94" s="76" t="s">
        <v>125</v>
      </c>
      <c r="B94" s="72" t="s">
        <v>51</v>
      </c>
      <c r="C94" s="60"/>
      <c r="D94" s="56"/>
      <c r="E94" s="136">
        <v>0</v>
      </c>
      <c r="F94" s="97"/>
      <c r="G94" s="98"/>
      <c r="H94" s="99"/>
      <c r="I94" s="99"/>
      <c r="J94" s="11">
        <v>3495.3</v>
      </c>
      <c r="K94" s="11"/>
      <c r="L94" s="48"/>
    </row>
    <row r="95" spans="1:12" s="15" customFormat="1" ht="35.25" customHeight="1">
      <c r="A95" s="76" t="s">
        <v>126</v>
      </c>
      <c r="B95" s="72" t="s">
        <v>132</v>
      </c>
      <c r="C95" s="60"/>
      <c r="D95" s="56"/>
      <c r="E95" s="136">
        <v>0</v>
      </c>
      <c r="F95" s="97"/>
      <c r="G95" s="98"/>
      <c r="H95" s="99"/>
      <c r="I95" s="99"/>
      <c r="J95" s="11">
        <v>3495.3</v>
      </c>
      <c r="K95" s="11"/>
      <c r="L95" s="48"/>
    </row>
    <row r="96" spans="1:12" s="15" customFormat="1" ht="15">
      <c r="A96" s="73" t="s">
        <v>118</v>
      </c>
      <c r="B96" s="71"/>
      <c r="C96" s="60"/>
      <c r="D96" s="55" t="s">
        <v>142</v>
      </c>
      <c r="E96" s="122">
        <f>E97+E98+E99+E100+E101+E102</f>
        <v>12513.03</v>
      </c>
      <c r="F96" s="97"/>
      <c r="G96" s="98"/>
      <c r="H96" s="122">
        <f>E96/J96</f>
        <v>3.58</v>
      </c>
      <c r="I96" s="122">
        <f>H96/12</f>
        <v>0.3</v>
      </c>
      <c r="J96" s="11">
        <v>3495.3</v>
      </c>
      <c r="K96" s="11">
        <v>1.07</v>
      </c>
      <c r="L96" s="48">
        <v>0.28</v>
      </c>
    </row>
    <row r="97" spans="1:12" s="15" customFormat="1" ht="15">
      <c r="A97" s="76" t="s">
        <v>36</v>
      </c>
      <c r="B97" s="71" t="s">
        <v>7</v>
      </c>
      <c r="C97" s="60"/>
      <c r="D97" s="91"/>
      <c r="E97" s="96">
        <f aca="true" t="shared" si="0" ref="E97:E102">H97*J97</f>
        <v>0</v>
      </c>
      <c r="F97" s="97"/>
      <c r="G97" s="98"/>
      <c r="H97" s="97"/>
      <c r="I97" s="97"/>
      <c r="J97" s="11">
        <v>3495.3</v>
      </c>
      <c r="K97" s="11">
        <v>1.07</v>
      </c>
      <c r="L97" s="48">
        <v>0</v>
      </c>
    </row>
    <row r="98" spans="1:12" s="15" customFormat="1" ht="45" customHeight="1">
      <c r="A98" s="76" t="s">
        <v>119</v>
      </c>
      <c r="B98" s="71" t="s">
        <v>15</v>
      </c>
      <c r="C98" s="60"/>
      <c r="D98" s="91"/>
      <c r="E98" s="96">
        <v>11419.63</v>
      </c>
      <c r="F98" s="97"/>
      <c r="G98" s="98"/>
      <c r="H98" s="97"/>
      <c r="I98" s="97"/>
      <c r="J98" s="11">
        <v>3495.3</v>
      </c>
      <c r="K98" s="11">
        <v>1.07</v>
      </c>
      <c r="L98" s="48">
        <v>0.18</v>
      </c>
    </row>
    <row r="99" spans="1:12" s="15" customFormat="1" ht="38.25">
      <c r="A99" s="76" t="s">
        <v>120</v>
      </c>
      <c r="B99" s="71" t="s">
        <v>15</v>
      </c>
      <c r="C99" s="60"/>
      <c r="D99" s="91"/>
      <c r="E99" s="96">
        <v>1093.4</v>
      </c>
      <c r="F99" s="97"/>
      <c r="G99" s="98"/>
      <c r="H99" s="97"/>
      <c r="I99" s="97"/>
      <c r="J99" s="11">
        <v>3495.3</v>
      </c>
      <c r="K99" s="11">
        <v>1.07</v>
      </c>
      <c r="L99" s="48">
        <v>0.02</v>
      </c>
    </row>
    <row r="100" spans="1:12" s="15" customFormat="1" ht="27.75" customHeight="1">
      <c r="A100" s="76" t="s">
        <v>54</v>
      </c>
      <c r="B100" s="71" t="s">
        <v>10</v>
      </c>
      <c r="C100" s="60"/>
      <c r="D100" s="91"/>
      <c r="E100" s="96">
        <f t="shared" si="0"/>
        <v>0</v>
      </c>
      <c r="F100" s="97"/>
      <c r="G100" s="98"/>
      <c r="H100" s="97"/>
      <c r="I100" s="97"/>
      <c r="J100" s="11">
        <v>3495.3</v>
      </c>
      <c r="K100" s="11">
        <v>1.07</v>
      </c>
      <c r="L100" s="48">
        <v>0.07</v>
      </c>
    </row>
    <row r="101" spans="1:12" s="15" customFormat="1" ht="15">
      <c r="A101" s="76" t="s">
        <v>41</v>
      </c>
      <c r="B101" s="72" t="s">
        <v>75</v>
      </c>
      <c r="C101" s="60"/>
      <c r="D101" s="91"/>
      <c r="E101" s="96">
        <f t="shared" si="0"/>
        <v>0</v>
      </c>
      <c r="F101" s="97"/>
      <c r="G101" s="98"/>
      <c r="H101" s="97"/>
      <c r="I101" s="97"/>
      <c r="J101" s="11">
        <v>3495.3</v>
      </c>
      <c r="K101" s="11">
        <v>1.07</v>
      </c>
      <c r="L101" s="48">
        <v>0</v>
      </c>
    </row>
    <row r="102" spans="1:12" s="15" customFormat="1" ht="58.5" customHeight="1">
      <c r="A102" s="76" t="s">
        <v>121</v>
      </c>
      <c r="B102" s="72" t="s">
        <v>69</v>
      </c>
      <c r="C102" s="60"/>
      <c r="D102" s="91"/>
      <c r="E102" s="96">
        <f t="shared" si="0"/>
        <v>0</v>
      </c>
      <c r="F102" s="97"/>
      <c r="G102" s="98"/>
      <c r="H102" s="97"/>
      <c r="I102" s="97"/>
      <c r="J102" s="11">
        <v>3495.3</v>
      </c>
      <c r="K102" s="11">
        <v>1.07</v>
      </c>
      <c r="L102" s="48">
        <v>0</v>
      </c>
    </row>
    <row r="103" spans="1:12" s="15" customFormat="1" ht="15">
      <c r="A103" s="73" t="s">
        <v>39</v>
      </c>
      <c r="B103" s="71"/>
      <c r="C103" s="60"/>
      <c r="D103" s="55" t="s">
        <v>143</v>
      </c>
      <c r="E103" s="122">
        <f>E104</f>
        <v>0</v>
      </c>
      <c r="F103" s="97"/>
      <c r="G103" s="98"/>
      <c r="H103" s="122">
        <f>E103/J103</f>
        <v>0</v>
      </c>
      <c r="I103" s="122">
        <f>H103/12</f>
        <v>0</v>
      </c>
      <c r="J103" s="11">
        <v>3495.3</v>
      </c>
      <c r="K103" s="11">
        <v>1.07</v>
      </c>
      <c r="L103" s="48">
        <v>0.14</v>
      </c>
    </row>
    <row r="104" spans="1:12" s="15" customFormat="1" ht="20.25" customHeight="1">
      <c r="A104" s="76" t="s">
        <v>37</v>
      </c>
      <c r="B104" s="71" t="s">
        <v>15</v>
      </c>
      <c r="C104" s="60"/>
      <c r="D104" s="91"/>
      <c r="E104" s="96">
        <v>0</v>
      </c>
      <c r="F104" s="97"/>
      <c r="G104" s="98"/>
      <c r="H104" s="97"/>
      <c r="I104" s="97"/>
      <c r="J104" s="11">
        <v>3495.3</v>
      </c>
      <c r="K104" s="11">
        <v>1.07</v>
      </c>
      <c r="L104" s="48">
        <v>0.02</v>
      </c>
    </row>
    <row r="105" spans="1:12" s="11" customFormat="1" ht="22.5" customHeight="1">
      <c r="A105" s="73" t="s">
        <v>43</v>
      </c>
      <c r="B105" s="74"/>
      <c r="C105" s="55"/>
      <c r="D105" s="55" t="s">
        <v>144</v>
      </c>
      <c r="E105" s="122">
        <f>E106+E107</f>
        <v>20800</v>
      </c>
      <c r="F105" s="122"/>
      <c r="G105" s="130"/>
      <c r="H105" s="122">
        <f>E105/J105</f>
        <v>5.95</v>
      </c>
      <c r="I105" s="122">
        <f>H105/12</f>
        <v>0.5</v>
      </c>
      <c r="J105" s="11">
        <v>3495.3</v>
      </c>
      <c r="K105" s="11">
        <v>1.07</v>
      </c>
      <c r="L105" s="48">
        <v>0.37</v>
      </c>
    </row>
    <row r="106" spans="1:12" s="15" customFormat="1" ht="48.75" customHeight="1">
      <c r="A106" s="89" t="s">
        <v>127</v>
      </c>
      <c r="B106" s="72" t="s">
        <v>20</v>
      </c>
      <c r="C106" s="60"/>
      <c r="D106" s="61"/>
      <c r="E106" s="96">
        <v>20800</v>
      </c>
      <c r="F106" s="97"/>
      <c r="G106" s="98"/>
      <c r="H106" s="97"/>
      <c r="I106" s="97"/>
      <c r="J106" s="11">
        <v>3495.3</v>
      </c>
      <c r="K106" s="11">
        <v>1.07</v>
      </c>
      <c r="L106" s="48">
        <v>0.03</v>
      </c>
    </row>
    <row r="107" spans="1:12" s="15" customFormat="1" ht="22.5" customHeight="1">
      <c r="A107" s="89" t="s">
        <v>164</v>
      </c>
      <c r="B107" s="72" t="s">
        <v>69</v>
      </c>
      <c r="C107" s="60">
        <f>G107*12</f>
        <v>0</v>
      </c>
      <c r="D107" s="61"/>
      <c r="E107" s="96">
        <v>0</v>
      </c>
      <c r="F107" s="97">
        <f>I107*12</f>
        <v>0</v>
      </c>
      <c r="G107" s="98"/>
      <c r="H107" s="97"/>
      <c r="I107" s="97"/>
      <c r="J107" s="11">
        <v>3495.3</v>
      </c>
      <c r="K107" s="11">
        <v>1.07</v>
      </c>
      <c r="L107" s="48">
        <v>0.34</v>
      </c>
    </row>
    <row r="108" spans="1:12" s="11" customFormat="1" ht="15">
      <c r="A108" s="73" t="s">
        <v>42</v>
      </c>
      <c r="B108" s="74"/>
      <c r="C108" s="55"/>
      <c r="D108" s="55" t="s">
        <v>145</v>
      </c>
      <c r="E108" s="122">
        <f>E109+E110</f>
        <v>10000</v>
      </c>
      <c r="F108" s="122"/>
      <c r="G108" s="130"/>
      <c r="H108" s="122">
        <f>E108/J108</f>
        <v>2.86</v>
      </c>
      <c r="I108" s="122">
        <f>H108/12</f>
        <v>0.24</v>
      </c>
      <c r="J108" s="11">
        <v>3495.3</v>
      </c>
      <c r="K108" s="11">
        <v>1.07</v>
      </c>
      <c r="L108" s="48">
        <v>0.31</v>
      </c>
    </row>
    <row r="109" spans="1:12" s="15" customFormat="1" ht="15">
      <c r="A109" s="76" t="s">
        <v>53</v>
      </c>
      <c r="B109" s="71" t="s">
        <v>48</v>
      </c>
      <c r="C109" s="60"/>
      <c r="D109" s="61"/>
      <c r="E109" s="96">
        <v>10000</v>
      </c>
      <c r="F109" s="97"/>
      <c r="G109" s="98"/>
      <c r="H109" s="97"/>
      <c r="I109" s="97"/>
      <c r="J109" s="11">
        <v>3495.3</v>
      </c>
      <c r="K109" s="11">
        <v>1.07</v>
      </c>
      <c r="L109" s="48">
        <v>0.26</v>
      </c>
    </row>
    <row r="110" spans="1:12" s="15" customFormat="1" ht="15.75" thickBot="1">
      <c r="A110" s="76" t="s">
        <v>56</v>
      </c>
      <c r="B110" s="71" t="s">
        <v>48</v>
      </c>
      <c r="C110" s="60"/>
      <c r="D110" s="61"/>
      <c r="E110" s="96">
        <v>0</v>
      </c>
      <c r="F110" s="97"/>
      <c r="G110" s="98"/>
      <c r="H110" s="97"/>
      <c r="I110" s="97"/>
      <c r="J110" s="11">
        <v>3495.3</v>
      </c>
      <c r="K110" s="11">
        <v>1.07</v>
      </c>
      <c r="L110" s="48">
        <v>0.05</v>
      </c>
    </row>
    <row r="111" spans="1:12" s="11" customFormat="1" ht="118.5" customHeight="1">
      <c r="A111" s="73" t="s">
        <v>171</v>
      </c>
      <c r="B111" s="74" t="s">
        <v>10</v>
      </c>
      <c r="C111" s="77">
        <f>G111*12</f>
        <v>0</v>
      </c>
      <c r="D111" s="59"/>
      <c r="E111" s="137">
        <f>50000+52370.86</f>
        <v>102370.86</v>
      </c>
      <c r="F111" s="138">
        <f>I111*12</f>
        <v>29.16</v>
      </c>
      <c r="G111" s="138"/>
      <c r="H111" s="138">
        <f>E111/J111</f>
        <v>29.29</v>
      </c>
      <c r="I111" s="139">
        <f>H111/12-0.01</f>
        <v>2.43</v>
      </c>
      <c r="J111" s="11">
        <v>3495.3</v>
      </c>
      <c r="K111" s="11">
        <v>1.07</v>
      </c>
      <c r="L111" s="48">
        <v>0.3</v>
      </c>
    </row>
    <row r="112" spans="1:10" s="108" customFormat="1" ht="23.25" customHeight="1">
      <c r="A112" s="144" t="s">
        <v>166</v>
      </c>
      <c r="B112" s="74" t="s">
        <v>7</v>
      </c>
      <c r="C112" s="106"/>
      <c r="D112" s="107"/>
      <c r="E112" s="132">
        <f>2292.75+25917.25</f>
        <v>28210</v>
      </c>
      <c r="F112" s="132"/>
      <c r="G112" s="124"/>
      <c r="H112" s="125">
        <f>E112/J112</f>
        <v>8.07</v>
      </c>
      <c r="I112" s="125">
        <f>H112/12</f>
        <v>0.67</v>
      </c>
      <c r="J112" s="11">
        <v>3495.3</v>
      </c>
    </row>
    <row r="113" spans="1:10" s="108" customFormat="1" ht="23.25" customHeight="1">
      <c r="A113" s="144" t="s">
        <v>167</v>
      </c>
      <c r="B113" s="74" t="s">
        <v>7</v>
      </c>
      <c r="C113" s="106"/>
      <c r="D113" s="107"/>
      <c r="E113" s="132">
        <f>(2292.75+5204.36+4874.37)</f>
        <v>12371.48</v>
      </c>
      <c r="F113" s="132"/>
      <c r="G113" s="124"/>
      <c r="H113" s="125">
        <f>E113/J113</f>
        <v>3.54</v>
      </c>
      <c r="I113" s="125">
        <f>H113/12</f>
        <v>0.3</v>
      </c>
      <c r="J113" s="11">
        <v>3495.3</v>
      </c>
    </row>
    <row r="114" spans="1:10" s="108" customFormat="1" ht="21" customHeight="1">
      <c r="A114" s="144" t="s">
        <v>168</v>
      </c>
      <c r="B114" s="74" t="s">
        <v>7</v>
      </c>
      <c r="C114" s="106"/>
      <c r="D114" s="107"/>
      <c r="E114" s="132">
        <v>15260.64</v>
      </c>
      <c r="F114" s="132"/>
      <c r="G114" s="124"/>
      <c r="H114" s="125">
        <f>E114/J114</f>
        <v>4.37</v>
      </c>
      <c r="I114" s="125">
        <f>H114/12</f>
        <v>0.36</v>
      </c>
      <c r="J114" s="11">
        <v>3495.3</v>
      </c>
    </row>
    <row r="115" spans="1:10" s="108" customFormat="1" ht="25.5" customHeight="1" thickBot="1">
      <c r="A115" s="144" t="s">
        <v>169</v>
      </c>
      <c r="B115" s="74" t="s">
        <v>7</v>
      </c>
      <c r="C115" s="110"/>
      <c r="D115" s="111"/>
      <c r="E115" s="125">
        <v>30912.92</v>
      </c>
      <c r="F115" s="125"/>
      <c r="G115" s="124"/>
      <c r="H115" s="125">
        <f>E115/J115</f>
        <v>8.84</v>
      </c>
      <c r="I115" s="125">
        <f>H115/12</f>
        <v>0.74</v>
      </c>
      <c r="J115" s="11">
        <v>3495.3</v>
      </c>
    </row>
    <row r="116" spans="1:12" s="15" customFormat="1" ht="20.25" thickBot="1">
      <c r="A116" s="78" t="s">
        <v>66</v>
      </c>
      <c r="B116" s="79" t="s">
        <v>9</v>
      </c>
      <c r="C116" s="63"/>
      <c r="D116" s="60"/>
      <c r="E116" s="140">
        <f>H116*J116</f>
        <v>86403.82</v>
      </c>
      <c r="F116" s="141"/>
      <c r="G116" s="141"/>
      <c r="H116" s="141">
        <f>12*I116</f>
        <v>24.72</v>
      </c>
      <c r="I116" s="142">
        <v>2.06</v>
      </c>
      <c r="J116" s="11">
        <v>3495.3</v>
      </c>
      <c r="L116" s="49"/>
    </row>
    <row r="117" spans="1:12" s="44" customFormat="1" ht="20.25" thickBot="1">
      <c r="A117" s="78" t="s">
        <v>31</v>
      </c>
      <c r="B117" s="80"/>
      <c r="C117" s="84">
        <f>G117*12</f>
        <v>0</v>
      </c>
      <c r="D117" s="86"/>
      <c r="E117" s="143">
        <f>E116+E111+E108+E105+E103+E96+E80+E65+E64+E63+E62+E51+E49+E48+E41+E40+E29+E15+E91+E42+E115+E114+E113+E112+E61+E50</f>
        <v>974676.58</v>
      </c>
      <c r="F117" s="143">
        <f>F116+F111+F108+F105+F103+F96+F80+F65+F64+F63+F62+F51+F49+F48+F41+F40+F29+F15+F91+F42+F115+F114+F113+F112+F61+F50</f>
        <v>176.4</v>
      </c>
      <c r="G117" s="143">
        <f>G116+G111+G108+G105+G103+G96+G80+G65+G64+G63+G62+G51+G49+G48+G41+G40+G29+G15+G91+G42+G115+G114+G113+G112+G61+G50</f>
        <v>0</v>
      </c>
      <c r="H117" s="143">
        <f>H116+H111+H108+H105+H103+H96+H80+H65+H64+H63+H62+H51+H49+H48+H41+H40+H29+H15+H91+H42+H115+H114+H113+H112+H61+H50</f>
        <v>278.86</v>
      </c>
      <c r="I117" s="143">
        <f>I116+I111+I108+I105+I103+I96+I80+I65+I64+I63+I62+I51+I49+I48+I41+I40+I29+I15+I91+I42+I115+I114+I113+I112+I61+I50</f>
        <v>23.25</v>
      </c>
      <c r="J117" s="11">
        <v>3495.3</v>
      </c>
      <c r="L117" s="51"/>
    </row>
    <row r="118" spans="1:12" s="19" customFormat="1" ht="20.25" hidden="1" thickBot="1">
      <c r="A118" s="32" t="s">
        <v>27</v>
      </c>
      <c r="B118" s="33" t="s">
        <v>9</v>
      </c>
      <c r="C118" s="33" t="s">
        <v>28</v>
      </c>
      <c r="D118" s="85"/>
      <c r="E118" s="145"/>
      <c r="F118" s="146" t="s">
        <v>28</v>
      </c>
      <c r="G118" s="147"/>
      <c r="H118" s="146" t="s">
        <v>28</v>
      </c>
      <c r="I118" s="147">
        <v>24.94</v>
      </c>
      <c r="J118" s="11">
        <v>3495.3</v>
      </c>
      <c r="L118" s="52"/>
    </row>
    <row r="119" spans="1:12" s="21" customFormat="1" ht="15">
      <c r="A119" s="20"/>
      <c r="E119" s="148"/>
      <c r="F119" s="148"/>
      <c r="G119" s="148"/>
      <c r="H119" s="148"/>
      <c r="I119" s="148"/>
      <c r="J119" s="11">
        <v>3495.3</v>
      </c>
      <c r="L119" s="53"/>
    </row>
    <row r="120" spans="1:12" s="18" customFormat="1" ht="18.75">
      <c r="A120" s="23"/>
      <c r="B120" s="24"/>
      <c r="C120" s="25"/>
      <c r="D120" s="25"/>
      <c r="E120" s="149"/>
      <c r="F120" s="149"/>
      <c r="G120" s="149"/>
      <c r="H120" s="149"/>
      <c r="I120" s="149"/>
      <c r="J120" s="11">
        <v>3495.3</v>
      </c>
      <c r="L120" s="54"/>
    </row>
    <row r="121" spans="1:12" s="19" customFormat="1" ht="20.25" thickBot="1">
      <c r="A121" s="27"/>
      <c r="B121" s="28"/>
      <c r="C121" s="29"/>
      <c r="D121" s="29"/>
      <c r="E121" s="150"/>
      <c r="F121" s="150"/>
      <c r="G121" s="150"/>
      <c r="H121" s="150"/>
      <c r="I121" s="150"/>
      <c r="J121" s="11">
        <v>3495.3</v>
      </c>
      <c r="L121" s="52"/>
    </row>
    <row r="122" spans="1:12" s="11" customFormat="1" ht="37.5" customHeight="1" thickBot="1">
      <c r="A122" s="101" t="s">
        <v>147</v>
      </c>
      <c r="B122" s="102"/>
      <c r="C122" s="103">
        <f>G122*12</f>
        <v>0</v>
      </c>
      <c r="D122" s="104"/>
      <c r="E122" s="104">
        <f>SUM(E123:E127)</f>
        <v>192290.71</v>
      </c>
      <c r="F122" s="104">
        <f>SUM(F123:F127)</f>
        <v>0</v>
      </c>
      <c r="G122" s="104">
        <f>SUM(G123:G127)</f>
        <v>0</v>
      </c>
      <c r="H122" s="104">
        <f>SUM(H123:H127)</f>
        <v>55.01</v>
      </c>
      <c r="I122" s="104">
        <f>SUM(I123:I127)</f>
        <v>4.59</v>
      </c>
      <c r="J122" s="11">
        <v>3495.3</v>
      </c>
      <c r="L122" s="48"/>
    </row>
    <row r="123" spans="1:12" s="81" customFormat="1" ht="15">
      <c r="A123" s="76" t="s">
        <v>150</v>
      </c>
      <c r="B123" s="71"/>
      <c r="C123" s="60"/>
      <c r="D123" s="61"/>
      <c r="E123" s="96">
        <v>151377.07</v>
      </c>
      <c r="F123" s="97"/>
      <c r="G123" s="98"/>
      <c r="H123" s="99">
        <f>E123/J123</f>
        <v>43.31</v>
      </c>
      <c r="I123" s="100">
        <f>H123/12</f>
        <v>3.61</v>
      </c>
      <c r="J123" s="11">
        <v>3495.3</v>
      </c>
      <c r="L123" s="82"/>
    </row>
    <row r="124" spans="1:12" s="81" customFormat="1" ht="19.5" customHeight="1">
      <c r="A124" s="76" t="s">
        <v>153</v>
      </c>
      <c r="B124" s="71"/>
      <c r="C124" s="60"/>
      <c r="D124" s="61"/>
      <c r="E124" s="96">
        <v>12555.77</v>
      </c>
      <c r="F124" s="97"/>
      <c r="G124" s="98"/>
      <c r="H124" s="99">
        <f>E124/J124</f>
        <v>3.59</v>
      </c>
      <c r="I124" s="100">
        <f>H124/12</f>
        <v>0.3</v>
      </c>
      <c r="J124" s="11">
        <v>3495.3</v>
      </c>
      <c r="L124" s="82"/>
    </row>
    <row r="125" spans="1:12" s="81" customFormat="1" ht="15.75" customHeight="1">
      <c r="A125" s="76" t="s">
        <v>155</v>
      </c>
      <c r="B125" s="71"/>
      <c r="C125" s="60"/>
      <c r="D125" s="61"/>
      <c r="E125" s="96">
        <v>4324.32</v>
      </c>
      <c r="F125" s="97"/>
      <c r="G125" s="98"/>
      <c r="H125" s="99">
        <f>E125/J125</f>
        <v>1.24</v>
      </c>
      <c r="I125" s="100">
        <f>H125/12</f>
        <v>0.1</v>
      </c>
      <c r="J125" s="11">
        <v>3495.3</v>
      </c>
      <c r="L125" s="82"/>
    </row>
    <row r="126" spans="1:12" s="81" customFormat="1" ht="15.75" customHeight="1">
      <c r="A126" s="76" t="s">
        <v>172</v>
      </c>
      <c r="B126" s="71"/>
      <c r="C126" s="60"/>
      <c r="D126" s="61"/>
      <c r="E126" s="96">
        <v>20000</v>
      </c>
      <c r="F126" s="97"/>
      <c r="G126" s="98"/>
      <c r="H126" s="99">
        <f>E126/J126</f>
        <v>5.72</v>
      </c>
      <c r="I126" s="100">
        <f>H126/12</f>
        <v>0.48</v>
      </c>
      <c r="J126" s="11">
        <v>3495.3</v>
      </c>
      <c r="L126" s="82"/>
    </row>
    <row r="127" spans="1:12" s="81" customFormat="1" ht="15.75" customHeight="1">
      <c r="A127" s="76" t="s">
        <v>156</v>
      </c>
      <c r="B127" s="71"/>
      <c r="C127" s="60"/>
      <c r="D127" s="61"/>
      <c r="E127" s="96">
        <v>4033.55</v>
      </c>
      <c r="F127" s="97"/>
      <c r="G127" s="98"/>
      <c r="H127" s="99">
        <f>E127/J127</f>
        <v>1.15</v>
      </c>
      <c r="I127" s="100">
        <f>H127/12</f>
        <v>0.1</v>
      </c>
      <c r="J127" s="11">
        <v>3495.3</v>
      </c>
      <c r="L127" s="82"/>
    </row>
    <row r="128" spans="1:12" s="81" customFormat="1" ht="15.75" customHeight="1">
      <c r="A128" s="93"/>
      <c r="B128" s="94"/>
      <c r="C128" s="95"/>
      <c r="D128" s="95"/>
      <c r="E128" s="152"/>
      <c r="F128" s="152"/>
      <c r="G128" s="152"/>
      <c r="H128" s="152"/>
      <c r="I128" s="152"/>
      <c r="J128" s="11"/>
      <c r="L128" s="82"/>
    </row>
    <row r="129" spans="1:12" s="81" customFormat="1" ht="15.75" customHeight="1">
      <c r="A129" s="93"/>
      <c r="B129" s="94"/>
      <c r="C129" s="95"/>
      <c r="D129" s="95"/>
      <c r="E129" s="152"/>
      <c r="F129" s="152"/>
      <c r="G129" s="152"/>
      <c r="H129" s="152"/>
      <c r="I129" s="152"/>
      <c r="J129" s="11"/>
      <c r="L129" s="82"/>
    </row>
    <row r="130" spans="1:12" s="15" customFormat="1" ht="15">
      <c r="A130" s="23"/>
      <c r="B130" s="40"/>
      <c r="C130" s="41"/>
      <c r="D130" s="41"/>
      <c r="E130" s="95"/>
      <c r="F130" s="95"/>
      <c r="G130" s="95"/>
      <c r="H130" s="95"/>
      <c r="I130" s="95"/>
      <c r="J130" s="11"/>
      <c r="L130" s="49"/>
    </row>
    <row r="131" spans="1:12" s="15" customFormat="1" ht="15.75" thickBot="1">
      <c r="A131" s="23"/>
      <c r="B131" s="40"/>
      <c r="C131" s="41"/>
      <c r="D131" s="41"/>
      <c r="E131" s="95"/>
      <c r="F131" s="95"/>
      <c r="G131" s="95"/>
      <c r="H131" s="95"/>
      <c r="I131" s="95"/>
      <c r="J131" s="11"/>
      <c r="L131" s="49"/>
    </row>
    <row r="132" spans="1:12" s="15" customFormat="1" ht="20.25" thickBot="1">
      <c r="A132" s="42" t="s">
        <v>170</v>
      </c>
      <c r="B132" s="43"/>
      <c r="C132" s="45"/>
      <c r="D132" s="45"/>
      <c r="E132" s="105">
        <f>E117++E122</f>
        <v>1166967.29</v>
      </c>
      <c r="F132" s="151">
        <f>F117++F122</f>
        <v>176.4</v>
      </c>
      <c r="G132" s="151">
        <f>G117++G122</f>
        <v>0</v>
      </c>
      <c r="H132" s="151">
        <f>H117+H122</f>
        <v>333.87</v>
      </c>
      <c r="I132" s="151">
        <f>I117+I122</f>
        <v>27.84</v>
      </c>
      <c r="J132" s="11"/>
      <c r="L132" s="49"/>
    </row>
    <row r="133" spans="1:12" s="15" customFormat="1" ht="15">
      <c r="A133" s="23"/>
      <c r="B133" s="40"/>
      <c r="C133" s="41"/>
      <c r="D133" s="41"/>
      <c r="E133" s="95"/>
      <c r="F133" s="95"/>
      <c r="G133" s="95"/>
      <c r="H133" s="95"/>
      <c r="I133" s="95"/>
      <c r="J133" s="11"/>
      <c r="L133" s="49"/>
    </row>
    <row r="134" spans="1:12" s="15" customFormat="1" ht="15">
      <c r="A134" s="23"/>
      <c r="B134" s="40"/>
      <c r="C134" s="41"/>
      <c r="D134" s="41"/>
      <c r="E134" s="41"/>
      <c r="F134" s="41"/>
      <c r="G134" s="41"/>
      <c r="H134" s="41"/>
      <c r="I134" s="41"/>
      <c r="J134" s="11"/>
      <c r="L134" s="49"/>
    </row>
    <row r="135" spans="1:12" s="15" customFormat="1" ht="15">
      <c r="A135" s="23"/>
      <c r="B135" s="40"/>
      <c r="C135" s="41"/>
      <c r="D135" s="41"/>
      <c r="E135" s="41"/>
      <c r="F135" s="41"/>
      <c r="G135" s="41"/>
      <c r="H135" s="41"/>
      <c r="I135" s="41"/>
      <c r="J135" s="11"/>
      <c r="L135" s="49"/>
    </row>
    <row r="136" spans="1:12" s="15" customFormat="1" ht="15">
      <c r="A136" s="23"/>
      <c r="B136" s="40"/>
      <c r="C136" s="41"/>
      <c r="D136" s="41"/>
      <c r="E136" s="41"/>
      <c r="F136" s="41"/>
      <c r="G136" s="41"/>
      <c r="H136" s="41"/>
      <c r="I136" s="41"/>
      <c r="J136" s="11"/>
      <c r="L136" s="49"/>
    </row>
    <row r="137" spans="1:12" s="15" customFormat="1" ht="15">
      <c r="A137" s="23"/>
      <c r="B137" s="40"/>
      <c r="C137" s="41"/>
      <c r="D137" s="41"/>
      <c r="E137" s="41"/>
      <c r="F137" s="41"/>
      <c r="G137" s="41"/>
      <c r="H137" s="41"/>
      <c r="I137" s="41"/>
      <c r="J137" s="11"/>
      <c r="L137" s="49"/>
    </row>
    <row r="138" spans="1:12" s="21" customFormat="1" ht="14.25">
      <c r="A138" s="169" t="s">
        <v>29</v>
      </c>
      <c r="B138" s="169"/>
      <c r="C138" s="169"/>
      <c r="D138" s="169"/>
      <c r="E138" s="169"/>
      <c r="F138" s="169"/>
      <c r="G138" s="169"/>
      <c r="L138" s="53"/>
    </row>
    <row r="139" spans="7:12" s="21" customFormat="1" ht="12.75">
      <c r="G139" s="22"/>
      <c r="I139" s="22"/>
      <c r="L139" s="53"/>
    </row>
    <row r="140" spans="1:12" s="21" customFormat="1" ht="12.75">
      <c r="A140" s="20" t="s">
        <v>30</v>
      </c>
      <c r="G140" s="22"/>
      <c r="I140" s="22"/>
      <c r="L140" s="53"/>
    </row>
    <row r="141" spans="7:12" s="21" customFormat="1" ht="12.75">
      <c r="G141" s="22"/>
      <c r="I141" s="22"/>
      <c r="L141" s="53"/>
    </row>
    <row r="142" spans="7:12" s="21" customFormat="1" ht="12.75">
      <c r="G142" s="22"/>
      <c r="I142" s="22"/>
      <c r="L142" s="53"/>
    </row>
    <row r="143" spans="7:12" s="21" customFormat="1" ht="12.75">
      <c r="G143" s="22"/>
      <c r="I143" s="22"/>
      <c r="L143" s="53"/>
    </row>
    <row r="144" spans="7:12" s="21" customFormat="1" ht="12.75">
      <c r="G144" s="22"/>
      <c r="I144" s="22"/>
      <c r="L144" s="53"/>
    </row>
    <row r="145" spans="7:12" s="21" customFormat="1" ht="12.75">
      <c r="G145" s="22"/>
      <c r="I145" s="22"/>
      <c r="L145" s="53"/>
    </row>
    <row r="146" spans="7:12" s="21" customFormat="1" ht="12.75">
      <c r="G146" s="22"/>
      <c r="I146" s="22"/>
      <c r="L146" s="53"/>
    </row>
    <row r="147" spans="7:12" s="21" customFormat="1" ht="12.75">
      <c r="G147" s="22"/>
      <c r="I147" s="22"/>
      <c r="L147" s="53"/>
    </row>
    <row r="148" spans="7:12" s="21" customFormat="1" ht="12.75">
      <c r="G148" s="22"/>
      <c r="I148" s="22"/>
      <c r="L148" s="53"/>
    </row>
    <row r="149" spans="7:12" s="21" customFormat="1" ht="12.75">
      <c r="G149" s="22"/>
      <c r="I149" s="22"/>
      <c r="L149" s="53"/>
    </row>
    <row r="150" spans="7:12" s="21" customFormat="1" ht="12.75">
      <c r="G150" s="22"/>
      <c r="I150" s="22"/>
      <c r="L150" s="53"/>
    </row>
    <row r="151" spans="7:12" s="21" customFormat="1" ht="12.75">
      <c r="G151" s="22"/>
      <c r="I151" s="22"/>
      <c r="L151" s="53"/>
    </row>
    <row r="152" spans="7:12" s="21" customFormat="1" ht="12.75">
      <c r="G152" s="22"/>
      <c r="I152" s="22"/>
      <c r="L152" s="53"/>
    </row>
    <row r="153" spans="7:12" s="21" customFormat="1" ht="12.75">
      <c r="G153" s="22"/>
      <c r="I153" s="22"/>
      <c r="L153" s="53"/>
    </row>
    <row r="154" spans="7:12" s="21" customFormat="1" ht="12.75">
      <c r="G154" s="22"/>
      <c r="I154" s="22"/>
      <c r="L154" s="53"/>
    </row>
    <row r="155" spans="7:12" s="21" customFormat="1" ht="12.75">
      <c r="G155" s="22"/>
      <c r="I155" s="22"/>
      <c r="L155" s="53"/>
    </row>
    <row r="156" spans="7:12" s="21" customFormat="1" ht="12.75">
      <c r="G156" s="22"/>
      <c r="I156" s="22"/>
      <c r="L156" s="53"/>
    </row>
    <row r="157" spans="7:12" s="21" customFormat="1" ht="12.75">
      <c r="G157" s="22"/>
      <c r="I157" s="22"/>
      <c r="L157" s="53"/>
    </row>
    <row r="158" spans="7:12" s="21" customFormat="1" ht="12.75">
      <c r="G158" s="22"/>
      <c r="I158" s="22"/>
      <c r="L158" s="53"/>
    </row>
  </sheetData>
  <sheetProtection/>
  <mergeCells count="12">
    <mergeCell ref="A8:I8"/>
    <mergeCell ref="A9:I9"/>
    <mergeCell ref="A10:I10"/>
    <mergeCell ref="A11:I11"/>
    <mergeCell ref="A14:I14"/>
    <mergeCell ref="A138:G138"/>
    <mergeCell ref="A1:I1"/>
    <mergeCell ref="B2:I2"/>
    <mergeCell ref="B3:I3"/>
    <mergeCell ref="B4:I4"/>
    <mergeCell ref="A5:I5"/>
    <mergeCell ref="A7:I7"/>
  </mergeCells>
  <printOptions horizontalCentered="1"/>
  <pageMargins left="0.1968503937007874" right="0.1968503937007874" top="0.1968503937007874" bottom="0.1968503937007874" header="0.1968503937007874" footer="0.1968503937007874"/>
  <pageSetup fitToHeight="3" fitToWidth="1" horizontalDpi="600" verticalDpi="600" orientation="portrait" paperSize="9" scale="64" r:id="rId1"/>
  <rowBreaks count="1" manualBreakCount="1"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2017-04-17T10:47:59Z</cp:lastPrinted>
  <dcterms:created xsi:type="dcterms:W3CDTF">2010-04-02T14:46:04Z</dcterms:created>
  <dcterms:modified xsi:type="dcterms:W3CDTF">2017-04-17T10:54:33Z</dcterms:modified>
  <cp:category/>
  <cp:version/>
  <cp:contentType/>
  <cp:contentStatus/>
</cp:coreProperties>
</file>