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2"/>
  </bookViews>
  <sheets>
    <sheet name="проект  290 пост.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голосованию'!$A$1:$F$130</definedName>
    <definedName name="_xlnm.Print_Area" localSheetId="1">'по заявлению'!$A$1:$F$133</definedName>
    <definedName name="_xlnm.Print_Area" localSheetId="0">'проект  290 пост. '!$A$1:$F$133</definedName>
  </definedNames>
  <calcPr fullCalcOnLoad="1" fullPrecision="0"/>
</workbook>
</file>

<file path=xl/sharedStrings.xml><?xml version="1.0" encoding="utf-8"?>
<sst xmlns="http://schemas.openxmlformats.org/spreadsheetml/2006/main" count="703" uniqueCount="170">
  <si>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</si>
  <si>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</si>
  <si>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</si>
  <si>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</si>
  <si>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</si>
  <si>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</si>
  <si>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</si>
  <si>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</si>
  <si>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</si>
  <si>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</si>
  <si>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</si>
  <si>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</si>
  <si>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</si>
  <si>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</si>
  <si>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</si>
  <si>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</si>
  <si>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</si>
  <si>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</si>
  <si>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</si>
  <si>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</si>
  <si>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</si>
  <si>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</si>
  <si>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</si>
  <si>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</si>
  <si>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</si>
  <si>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</si>
  <si>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</si>
  <si>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</si>
  <si>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</si>
  <si>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</si>
  <si>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</si>
  <si>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</si>
  <si>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</si>
  <si>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</si>
  <si>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</si>
  <si>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</si>
  <si>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</si>
  <si>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</si>
  <si>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</si>
  <si>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</si>
  <si>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</si>
  <si>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</si>
  <si>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</si>
  <si>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</si>
  <si>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</si>
  <si>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</si>
  <si>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</si>
  <si>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</si>
  <si>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</si>
  <si>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</si>
  <si>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</si>
  <si>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</si>
  <si>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очистка от снега и наледи подъездных козырьков</t>
  </si>
  <si>
    <t>Расчет размера платы за содержание и ремонт общего имущества в многоквартирном доме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</si>
  <si>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</si>
  <si>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</si>
  <si>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</si>
  <si>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</si>
  <si>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очистка урн от мусора</t>
  </si>
  <si>
    <t>1 раз в сутки во время гололеда</t>
  </si>
  <si>
    <t>Итого :</t>
  </si>
  <si>
    <t>ВСЕГО :</t>
  </si>
  <si>
    <t>ревизия элеваторного узла (сопло)</t>
  </si>
  <si>
    <t>учет работ по капремонту</t>
  </si>
  <si>
    <t>гидравлическое испытание элеваторных узлов и запорной арматуры</t>
  </si>
  <si>
    <t>1 раз в 3 года</t>
  </si>
  <si>
    <t>Итого</t>
  </si>
  <si>
    <t>Управление многоквартирным домом, всего в т.ч.</t>
  </si>
  <si>
    <t>по адресу: ул.Парковая, д.2 (S жилые + нежилые = 2059,2 м2, S придом.тер. = 2830,28 м2)</t>
  </si>
  <si>
    <t>объем работ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</si>
  <si>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</si>
  <si>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</si>
  <si>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</si>
  <si>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</si>
  <si>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</si>
  <si>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</si>
  <si>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</si>
  <si>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Итого: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</si>
  <si>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</si>
  <si>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</si>
  <si>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</si>
  <si>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</si>
  <si>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</si>
  <si>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</si>
  <si>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</si>
  <si>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</si>
  <si>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</si>
  <si>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</si>
  <si>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</si>
  <si>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</si>
  <si>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</si>
  <si>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</si>
  <si>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</si>
  <si>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</si>
  <si>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</si>
  <si>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</si>
  <si>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</si>
  <si>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</si>
  <si>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</si>
  <si>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</si>
  <si>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</si>
  <si>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</si>
  <si>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</si>
  <si>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</si>
  <si>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</si>
  <si>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</si>
  <si>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</si>
  <si>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</si>
  <si>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</si>
  <si>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</si>
  <si>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</si>
  <si>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</si>
  <si>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</si>
  <si>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</si>
  <si>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</si>
  <si>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</si>
  <si>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</si>
  <si>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</si>
  <si>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</si>
  <si>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Сбор, вывоз и утилизация ТБО, руб/м2</t>
  </si>
  <si>
    <t>2059,2 м2</t>
  </si>
  <si>
    <t>2830,28 м2</t>
  </si>
  <si>
    <t xml:space="preserve">1 раз </t>
  </si>
  <si>
    <t>1 шт</t>
  </si>
  <si>
    <t xml:space="preserve">отключение системы отопления </t>
  </si>
  <si>
    <t>подключение системы отопления с регулировкой</t>
  </si>
  <si>
    <t xml:space="preserve">смена задвижек на СТС </t>
  </si>
  <si>
    <t xml:space="preserve">ревизия заадвижек ГВС   </t>
  </si>
  <si>
    <t>2 пробы</t>
  </si>
  <si>
    <t>Приложение № 3</t>
  </si>
  <si>
    <t xml:space="preserve">от _____________ 2016 г </t>
  </si>
  <si>
    <t>173,1 м2</t>
  </si>
  <si>
    <t>201 м</t>
  </si>
  <si>
    <t>722,3 м2</t>
  </si>
  <si>
    <t>385 м</t>
  </si>
  <si>
    <t>410 м</t>
  </si>
  <si>
    <t>205 м</t>
  </si>
  <si>
    <t>238 м</t>
  </si>
  <si>
    <t>191 м</t>
  </si>
  <si>
    <t>38 каналов</t>
  </si>
  <si>
    <t>873 м2</t>
  </si>
  <si>
    <t>ВСЕГО  (без содержания лестничных клеток)</t>
  </si>
  <si>
    <t>ВСЕГО  (с содержанием лестничных клеток)</t>
  </si>
  <si>
    <t>Предлагаемый перечень работ по текущему ремонту                                       (на выбор собственников)</t>
  </si>
  <si>
    <t>Установка решеток на подвальные продухи - 12шт.</t>
  </si>
  <si>
    <t>Ремонт отмостки - 49 м2</t>
  </si>
  <si>
    <t>Ремонт водосточных желобов 20 м.п.</t>
  </si>
  <si>
    <t>Ремонт примыканий кровли к металлическим и каменным поверхностям</t>
  </si>
  <si>
    <t>смена задвижек на вводе ХВС (бойпас) д. 80 мм - 1 шт.</t>
  </si>
  <si>
    <t>Установка обратного клапана на ввод ХВС д.40мм - 1шт.</t>
  </si>
  <si>
    <t>Замена крана на лежаке СТС - 1 шт. (главный фасад)</t>
  </si>
  <si>
    <t>Погодное регулирование системы отопления (ориентировочная стоимость)</t>
  </si>
  <si>
    <t>Ремонт освещения подвала</t>
  </si>
  <si>
    <t>Установка секций ВВП на ГВС д. 168мм - 2шт.</t>
  </si>
  <si>
    <t>Замена оборудования на эл. регуляторах температуры (клапан с электроприводом)</t>
  </si>
  <si>
    <t xml:space="preserve">2017  -2018 гг. </t>
  </si>
  <si>
    <t xml:space="preserve">Проект 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</si>
  <si>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</si>
  <si>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</si>
  <si>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</si>
  <si>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</si>
  <si>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>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</si>
  <si>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обслуживание автоматических запирающихся устройств, замена насоса ГВС,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</si>
  <si>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</si>
  <si>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</si>
  <si>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</si>
  <si>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</si>
  <si>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ревизия  задвижек  ХВС  д. 80 мм - 1 шт.</t>
  </si>
  <si>
    <t>Установка решеток на подвальные продухи - 2 шт.</t>
  </si>
  <si>
    <r>
      <t xml:space="preserve">Работы заявочного характера </t>
    </r>
    <r>
      <rPr>
        <sz val="11"/>
        <rFont val="Arial"/>
        <family val="2"/>
      </rPr>
      <t xml:space="preserve"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обслуживание автоматических запирающихся устройств, замена насоса ГВС, очистка от снега и наледи подъездных козырьков, дезинфекция вентканалов) </t>
    </r>
    <r>
      <rPr>
        <sz val="11"/>
        <rFont val="Arial Black"/>
        <family val="2"/>
      </rPr>
      <t>будут выполнены за счет сэкономленных денежных средств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</si>
</sst>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left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4" fillId="24" borderId="22" xfId="0" applyFont="1" applyFill="1" applyBorder="1" applyAlignment="1">
      <alignment horizontal="left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9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/>
    </xf>
    <xf numFmtId="2" fontId="24" fillId="24" borderId="20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left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left" vertical="center" wrapText="1"/>
    </xf>
    <xf numFmtId="0" fontId="24" fillId="24" borderId="28" xfId="0" applyFont="1" applyFill="1" applyBorder="1" applyAlignment="1">
      <alignment horizontal="center" vertical="center" wrapText="1"/>
    </xf>
    <xf numFmtId="2" fontId="24" fillId="24" borderId="28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4" fontId="24" fillId="24" borderId="29" xfId="0" applyNumberFormat="1" applyFont="1" applyFill="1" applyBorder="1" applyAlignment="1">
      <alignment horizontal="center" vertical="center" wrapText="1"/>
    </xf>
    <xf numFmtId="4" fontId="24" fillId="24" borderId="28" xfId="0" applyNumberFormat="1" applyFont="1" applyFill="1" applyBorder="1" applyAlignment="1">
      <alignment horizontal="center" vertical="center" wrapText="1"/>
    </xf>
    <xf numFmtId="4" fontId="24" fillId="24" borderId="30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center" vertical="center" wrapText="1"/>
    </xf>
    <xf numFmtId="4" fontId="19" fillId="24" borderId="11" xfId="0" applyNumberFormat="1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left" vertical="center" wrapText="1"/>
    </xf>
    <xf numFmtId="0" fontId="18" fillId="24" borderId="32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0"/>
  <sheetViews>
    <sheetView zoomScalePageLayoutView="0" workbookViewId="0" topLeftCell="A1">
      <selection activeCell="F62" sqref="F6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22.253906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87" t="s">
        <v>129</v>
      </c>
      <c r="B1" s="88"/>
      <c r="C1" s="88"/>
      <c r="D1" s="88"/>
      <c r="E1" s="88"/>
      <c r="F1" s="88"/>
    </row>
    <row r="2" spans="1:6" ht="18" customHeight="1">
      <c r="A2" s="52" t="s">
        <v>155</v>
      </c>
      <c r="B2" s="89"/>
      <c r="C2" s="89"/>
      <c r="D2" s="89"/>
      <c r="E2" s="88"/>
      <c r="F2" s="88"/>
    </row>
    <row r="3" spans="2:6" ht="14.25" customHeight="1">
      <c r="B3" s="89" t="s">
        <v>0</v>
      </c>
      <c r="C3" s="89"/>
      <c r="D3" s="89"/>
      <c r="E3" s="88"/>
      <c r="F3" s="88"/>
    </row>
    <row r="4" spans="2:6" ht="14.25" customHeight="1">
      <c r="B4" s="89" t="s">
        <v>130</v>
      </c>
      <c r="C4" s="89"/>
      <c r="D4" s="89"/>
      <c r="E4" s="88"/>
      <c r="F4" s="88"/>
    </row>
    <row r="5" spans="1:9" ht="33" customHeight="1">
      <c r="A5" s="90" t="s">
        <v>156</v>
      </c>
      <c r="B5" s="90"/>
      <c r="C5" s="90"/>
      <c r="D5" s="90"/>
      <c r="E5" s="90"/>
      <c r="F5" s="90"/>
      <c r="I5" s="1"/>
    </row>
    <row r="6" spans="1:9" ht="24" customHeight="1">
      <c r="A6" s="102" t="s">
        <v>157</v>
      </c>
      <c r="B6" s="102"/>
      <c r="C6" s="102"/>
      <c r="D6" s="102"/>
      <c r="E6" s="102"/>
      <c r="F6" s="102"/>
      <c r="I6" s="1"/>
    </row>
    <row r="7" spans="1:9" s="3" customFormat="1" ht="22.5" customHeight="1">
      <c r="A7" s="91" t="s">
        <v>1</v>
      </c>
      <c r="B7" s="91"/>
      <c r="C7" s="91"/>
      <c r="D7" s="91"/>
      <c r="E7" s="92"/>
      <c r="F7" s="92"/>
      <c r="I7" s="4"/>
    </row>
    <row r="8" spans="1:6" s="5" customFormat="1" ht="18.75" customHeight="1">
      <c r="A8" s="91" t="s">
        <v>68</v>
      </c>
      <c r="B8" s="91"/>
      <c r="C8" s="91"/>
      <c r="D8" s="91"/>
      <c r="E8" s="92"/>
      <c r="F8" s="92"/>
    </row>
    <row r="9" spans="1:6" s="6" customFormat="1" ht="17.25" customHeight="1">
      <c r="A9" s="93" t="s">
        <v>51</v>
      </c>
      <c r="B9" s="93"/>
      <c r="C9" s="93"/>
      <c r="D9" s="93"/>
      <c r="E9" s="94"/>
      <c r="F9" s="94"/>
    </row>
    <row r="10" spans="1:6" s="5" customFormat="1" ht="30" customHeight="1" thickBot="1">
      <c r="A10" s="95" t="s">
        <v>53</v>
      </c>
      <c r="B10" s="95"/>
      <c r="C10" s="95"/>
      <c r="D10" s="95"/>
      <c r="E10" s="96"/>
      <c r="F10" s="96"/>
    </row>
    <row r="11" spans="1:9" s="11" customFormat="1" ht="139.5" customHeight="1" thickBot="1">
      <c r="A11" s="7" t="s">
        <v>2</v>
      </c>
      <c r="B11" s="8" t="s">
        <v>3</v>
      </c>
      <c r="C11" s="9" t="s">
        <v>69</v>
      </c>
      <c r="D11" s="9" t="s">
        <v>29</v>
      </c>
      <c r="E11" s="9" t="s">
        <v>4</v>
      </c>
      <c r="F11" s="10" t="s">
        <v>5</v>
      </c>
      <c r="I11" s="12"/>
    </row>
    <row r="12" spans="1:9" s="18" customFormat="1" ht="12.75">
      <c r="A12" s="13">
        <v>1</v>
      </c>
      <c r="B12" s="14">
        <v>2</v>
      </c>
      <c r="C12" s="15">
        <v>3</v>
      </c>
      <c r="D12" s="15">
        <v>4</v>
      </c>
      <c r="E12" s="16">
        <v>5</v>
      </c>
      <c r="F12" s="17">
        <v>6</v>
      </c>
      <c r="I12" s="19"/>
    </row>
    <row r="13" spans="1:9" s="18" customFormat="1" ht="49.5" customHeight="1">
      <c r="A13" s="97" t="s">
        <v>6</v>
      </c>
      <c r="B13" s="98"/>
      <c r="C13" s="98"/>
      <c r="D13" s="98"/>
      <c r="E13" s="99"/>
      <c r="F13" s="100"/>
      <c r="I13" s="19"/>
    </row>
    <row r="14" spans="1:9" s="11" customFormat="1" ht="20.25" customHeight="1">
      <c r="A14" s="20" t="s">
        <v>67</v>
      </c>
      <c r="B14" s="21" t="s">
        <v>7</v>
      </c>
      <c r="C14" s="23" t="s">
        <v>120</v>
      </c>
      <c r="D14" s="23">
        <f>E14*G14</f>
        <v>92416.9</v>
      </c>
      <c r="E14" s="22">
        <f>F14*12</f>
        <v>44.88</v>
      </c>
      <c r="F14" s="22">
        <f>F25+F27</f>
        <v>3.74</v>
      </c>
      <c r="G14" s="11">
        <v>2059.2</v>
      </c>
      <c r="H14" s="11">
        <v>1.07</v>
      </c>
      <c r="I14" s="12">
        <v>2.24</v>
      </c>
    </row>
    <row r="15" spans="1:9" s="11" customFormat="1" ht="30" customHeight="1">
      <c r="A15" s="59" t="s">
        <v>70</v>
      </c>
      <c r="B15" s="60" t="s">
        <v>54</v>
      </c>
      <c r="C15" s="23"/>
      <c r="D15" s="23"/>
      <c r="E15" s="22"/>
      <c r="F15" s="22"/>
      <c r="I15" s="12"/>
    </row>
    <row r="16" spans="1:9" s="11" customFormat="1" ht="23.25" customHeight="1">
      <c r="A16" s="59" t="s">
        <v>55</v>
      </c>
      <c r="B16" s="60" t="s">
        <v>54</v>
      </c>
      <c r="C16" s="23"/>
      <c r="D16" s="23"/>
      <c r="E16" s="22"/>
      <c r="F16" s="22"/>
      <c r="I16" s="12"/>
    </row>
    <row r="17" spans="1:9" s="11" customFormat="1" ht="119.25" customHeight="1">
      <c r="A17" s="59" t="s">
        <v>71</v>
      </c>
      <c r="B17" s="60" t="s">
        <v>20</v>
      </c>
      <c r="C17" s="23"/>
      <c r="D17" s="23"/>
      <c r="E17" s="22"/>
      <c r="F17" s="22"/>
      <c r="I17" s="12"/>
    </row>
    <row r="18" spans="1:9" s="11" customFormat="1" ht="21" customHeight="1">
      <c r="A18" s="59" t="s">
        <v>72</v>
      </c>
      <c r="B18" s="60" t="s">
        <v>54</v>
      </c>
      <c r="C18" s="23"/>
      <c r="D18" s="23"/>
      <c r="E18" s="22"/>
      <c r="F18" s="22"/>
      <c r="I18" s="12"/>
    </row>
    <row r="19" spans="1:9" s="11" customFormat="1" ht="27" customHeight="1">
      <c r="A19" s="59" t="s">
        <v>73</v>
      </c>
      <c r="B19" s="60" t="s">
        <v>54</v>
      </c>
      <c r="C19" s="23"/>
      <c r="D19" s="23"/>
      <c r="E19" s="22"/>
      <c r="F19" s="22"/>
      <c r="I19" s="12"/>
    </row>
    <row r="20" spans="1:9" s="11" customFormat="1" ht="27" customHeight="1">
      <c r="A20" s="59" t="s">
        <v>74</v>
      </c>
      <c r="B20" s="60" t="s">
        <v>10</v>
      </c>
      <c r="C20" s="23"/>
      <c r="D20" s="23"/>
      <c r="E20" s="22"/>
      <c r="F20" s="22"/>
      <c r="I20" s="12"/>
    </row>
    <row r="21" spans="1:9" s="11" customFormat="1" ht="21" customHeight="1">
      <c r="A21" s="59" t="s">
        <v>75</v>
      </c>
      <c r="B21" s="60" t="s">
        <v>12</v>
      </c>
      <c r="C21" s="23"/>
      <c r="D21" s="23"/>
      <c r="E21" s="22"/>
      <c r="F21" s="22"/>
      <c r="I21" s="12"/>
    </row>
    <row r="22" spans="1:9" s="11" customFormat="1" ht="18.75" customHeight="1">
      <c r="A22" s="59" t="s">
        <v>158</v>
      </c>
      <c r="B22" s="60" t="s">
        <v>54</v>
      </c>
      <c r="C22" s="23"/>
      <c r="D22" s="23"/>
      <c r="E22" s="22"/>
      <c r="F22" s="22"/>
      <c r="I22" s="12"/>
    </row>
    <row r="23" spans="1:9" s="11" customFormat="1" ht="18.75" customHeight="1">
      <c r="A23" s="59" t="s">
        <v>159</v>
      </c>
      <c r="B23" s="60" t="s">
        <v>54</v>
      </c>
      <c r="C23" s="23"/>
      <c r="D23" s="23"/>
      <c r="E23" s="22"/>
      <c r="F23" s="22"/>
      <c r="I23" s="12"/>
    </row>
    <row r="24" spans="1:9" s="11" customFormat="1" ht="18.75" customHeight="1">
      <c r="A24" s="59" t="s">
        <v>76</v>
      </c>
      <c r="B24" s="60" t="s">
        <v>15</v>
      </c>
      <c r="C24" s="23"/>
      <c r="D24" s="23"/>
      <c r="E24" s="22"/>
      <c r="F24" s="22"/>
      <c r="I24" s="12"/>
    </row>
    <row r="25" spans="1:9" s="11" customFormat="1" ht="18.75" customHeight="1">
      <c r="A25" s="20" t="s">
        <v>77</v>
      </c>
      <c r="B25" s="57"/>
      <c r="C25" s="23"/>
      <c r="D25" s="23"/>
      <c r="E25" s="22"/>
      <c r="F25" s="22">
        <v>3.61</v>
      </c>
      <c r="G25" s="11">
        <v>2059.2</v>
      </c>
      <c r="I25" s="12"/>
    </row>
    <row r="26" spans="1:9" s="11" customFormat="1" ht="18.75" customHeight="1">
      <c r="A26" s="56" t="s">
        <v>63</v>
      </c>
      <c r="B26" s="55" t="s">
        <v>54</v>
      </c>
      <c r="C26" s="23"/>
      <c r="D26" s="23"/>
      <c r="E26" s="22"/>
      <c r="F26" s="53">
        <v>0.13</v>
      </c>
      <c r="G26" s="11">
        <v>2059.2</v>
      </c>
      <c r="I26" s="12"/>
    </row>
    <row r="27" spans="1:9" s="11" customFormat="1" ht="18.75" customHeight="1">
      <c r="A27" s="20" t="s">
        <v>66</v>
      </c>
      <c r="B27" s="55"/>
      <c r="C27" s="23"/>
      <c r="D27" s="23"/>
      <c r="E27" s="22"/>
      <c r="F27" s="22">
        <f>F26</f>
        <v>0.13</v>
      </c>
      <c r="I27" s="12"/>
    </row>
    <row r="28" spans="1:9" s="11" customFormat="1" ht="30">
      <c r="A28" s="20" t="s">
        <v>8</v>
      </c>
      <c r="B28" s="25" t="s">
        <v>9</v>
      </c>
      <c r="C28" s="23" t="s">
        <v>121</v>
      </c>
      <c r="D28" s="23">
        <f>E28*G28</f>
        <v>90440.06</v>
      </c>
      <c r="E28" s="22">
        <f>F28*12</f>
        <v>43.92</v>
      </c>
      <c r="F28" s="22">
        <v>3.66</v>
      </c>
      <c r="G28" s="11">
        <v>2059.2</v>
      </c>
      <c r="H28" s="11">
        <v>1.07</v>
      </c>
      <c r="I28" s="12">
        <v>2.43</v>
      </c>
    </row>
    <row r="29" spans="1:9" s="11" customFormat="1" ht="15">
      <c r="A29" s="59" t="s">
        <v>78</v>
      </c>
      <c r="B29" s="60" t="s">
        <v>9</v>
      </c>
      <c r="C29" s="23"/>
      <c r="D29" s="23"/>
      <c r="E29" s="22"/>
      <c r="F29" s="22"/>
      <c r="G29" s="11">
        <v>2059.2</v>
      </c>
      <c r="I29" s="12"/>
    </row>
    <row r="30" spans="1:9" s="11" customFormat="1" ht="15">
      <c r="A30" s="59" t="s">
        <v>79</v>
      </c>
      <c r="B30" s="60" t="s">
        <v>80</v>
      </c>
      <c r="C30" s="23"/>
      <c r="D30" s="23"/>
      <c r="E30" s="22"/>
      <c r="F30" s="22"/>
      <c r="G30" s="11">
        <v>2059.2</v>
      </c>
      <c r="I30" s="12"/>
    </row>
    <row r="31" spans="1:9" s="11" customFormat="1" ht="15">
      <c r="A31" s="59" t="s">
        <v>81</v>
      </c>
      <c r="B31" s="60" t="s">
        <v>82</v>
      </c>
      <c r="C31" s="23"/>
      <c r="D31" s="23"/>
      <c r="E31" s="22"/>
      <c r="F31" s="22"/>
      <c r="G31" s="11">
        <v>2059.2</v>
      </c>
      <c r="I31" s="12"/>
    </row>
    <row r="32" spans="1:9" s="11" customFormat="1" ht="15">
      <c r="A32" s="59" t="s">
        <v>56</v>
      </c>
      <c r="B32" s="60" t="s">
        <v>9</v>
      </c>
      <c r="C32" s="23"/>
      <c r="D32" s="23"/>
      <c r="E32" s="22"/>
      <c r="F32" s="22"/>
      <c r="G32" s="11">
        <v>2059.2</v>
      </c>
      <c r="I32" s="12"/>
    </row>
    <row r="33" spans="1:9" s="11" customFormat="1" ht="25.5">
      <c r="A33" s="59" t="s">
        <v>57</v>
      </c>
      <c r="B33" s="60" t="s">
        <v>10</v>
      </c>
      <c r="C33" s="23"/>
      <c r="D33" s="23"/>
      <c r="E33" s="22"/>
      <c r="F33" s="22"/>
      <c r="G33" s="11">
        <v>2059.2</v>
      </c>
      <c r="I33" s="12"/>
    </row>
    <row r="34" spans="1:9" s="11" customFormat="1" ht="15">
      <c r="A34" s="59" t="s">
        <v>83</v>
      </c>
      <c r="B34" s="60" t="s">
        <v>9</v>
      </c>
      <c r="C34" s="23"/>
      <c r="D34" s="23"/>
      <c r="E34" s="22"/>
      <c r="F34" s="22"/>
      <c r="G34" s="11">
        <v>2059.2</v>
      </c>
      <c r="I34" s="12"/>
    </row>
    <row r="35" spans="1:9" s="11" customFormat="1" ht="15">
      <c r="A35" s="59" t="s">
        <v>58</v>
      </c>
      <c r="B35" s="60" t="s">
        <v>9</v>
      </c>
      <c r="C35" s="23"/>
      <c r="D35" s="23"/>
      <c r="E35" s="22"/>
      <c r="F35" s="22"/>
      <c r="G35" s="11">
        <v>2059.2</v>
      </c>
      <c r="I35" s="12"/>
    </row>
    <row r="36" spans="1:9" s="11" customFormat="1" ht="25.5">
      <c r="A36" s="59" t="s">
        <v>84</v>
      </c>
      <c r="B36" s="60" t="s">
        <v>59</v>
      </c>
      <c r="C36" s="23"/>
      <c r="D36" s="23"/>
      <c r="E36" s="22"/>
      <c r="F36" s="22"/>
      <c r="G36" s="11">
        <v>2059.2</v>
      </c>
      <c r="I36" s="12"/>
    </row>
    <row r="37" spans="1:9" s="11" customFormat="1" ht="25.5">
      <c r="A37" s="59" t="s">
        <v>85</v>
      </c>
      <c r="B37" s="60" t="s">
        <v>10</v>
      </c>
      <c r="C37" s="23"/>
      <c r="D37" s="23"/>
      <c r="E37" s="22"/>
      <c r="F37" s="22"/>
      <c r="G37" s="11">
        <v>2059.2</v>
      </c>
      <c r="I37" s="12"/>
    </row>
    <row r="38" spans="1:9" s="11" customFormat="1" ht="35.25" customHeight="1">
      <c r="A38" s="59" t="s">
        <v>86</v>
      </c>
      <c r="B38" s="60" t="s">
        <v>9</v>
      </c>
      <c r="C38" s="23"/>
      <c r="D38" s="23"/>
      <c r="E38" s="22"/>
      <c r="F38" s="22"/>
      <c r="G38" s="11">
        <v>2059.2</v>
      </c>
      <c r="I38" s="12"/>
    </row>
    <row r="39" spans="1:10" s="27" customFormat="1" ht="17.25" customHeight="1">
      <c r="A39" s="26" t="s">
        <v>11</v>
      </c>
      <c r="B39" s="21" t="s">
        <v>12</v>
      </c>
      <c r="C39" s="23" t="s">
        <v>120</v>
      </c>
      <c r="D39" s="23">
        <f>E39*G39</f>
        <v>22239.36</v>
      </c>
      <c r="E39" s="22">
        <f>F39*12</f>
        <v>10.8</v>
      </c>
      <c r="F39" s="22">
        <v>0.9</v>
      </c>
      <c r="G39" s="11">
        <v>2059.2</v>
      </c>
      <c r="H39" s="11">
        <v>1.07</v>
      </c>
      <c r="I39" s="12">
        <v>0.6</v>
      </c>
      <c r="J39" s="11"/>
    </row>
    <row r="40" spans="1:9" s="11" customFormat="1" ht="23.25" customHeight="1">
      <c r="A40" s="26" t="s">
        <v>13</v>
      </c>
      <c r="B40" s="21" t="s">
        <v>14</v>
      </c>
      <c r="C40" s="23" t="s">
        <v>120</v>
      </c>
      <c r="D40" s="23">
        <f>E40*G40</f>
        <v>72401.47</v>
      </c>
      <c r="E40" s="22">
        <f>F40*12</f>
        <v>35.16</v>
      </c>
      <c r="F40" s="22">
        <v>2.93</v>
      </c>
      <c r="G40" s="11">
        <v>2059.2</v>
      </c>
      <c r="H40" s="11">
        <v>1.07</v>
      </c>
      <c r="I40" s="12">
        <v>1.94</v>
      </c>
    </row>
    <row r="41" spans="1:9" s="11" customFormat="1" ht="23.25" customHeight="1">
      <c r="A41" s="26" t="s">
        <v>87</v>
      </c>
      <c r="B41" s="21" t="s">
        <v>9</v>
      </c>
      <c r="C41" s="23" t="s">
        <v>131</v>
      </c>
      <c r="D41" s="23">
        <f>161295.08*1.086</f>
        <v>175166.46</v>
      </c>
      <c r="E41" s="22">
        <f>D41/G41</f>
        <v>85.07</v>
      </c>
      <c r="F41" s="22">
        <f>E41/12</f>
        <v>7.09</v>
      </c>
      <c r="G41" s="11">
        <v>2059.2</v>
      </c>
      <c r="I41" s="12"/>
    </row>
    <row r="42" spans="1:9" s="11" customFormat="1" ht="23.25" customHeight="1">
      <c r="A42" s="59" t="s">
        <v>88</v>
      </c>
      <c r="B42" s="60" t="s">
        <v>20</v>
      </c>
      <c r="C42" s="23"/>
      <c r="D42" s="23"/>
      <c r="E42" s="22"/>
      <c r="F42" s="22"/>
      <c r="G42" s="11">
        <v>2059.2</v>
      </c>
      <c r="I42" s="12"/>
    </row>
    <row r="43" spans="1:9" s="11" customFormat="1" ht="23.25" customHeight="1">
      <c r="A43" s="59" t="s">
        <v>89</v>
      </c>
      <c r="B43" s="60" t="s">
        <v>15</v>
      </c>
      <c r="C43" s="23"/>
      <c r="D43" s="23"/>
      <c r="E43" s="22"/>
      <c r="F43" s="22"/>
      <c r="G43" s="11">
        <v>2059.2</v>
      </c>
      <c r="I43" s="12"/>
    </row>
    <row r="44" spans="1:9" s="11" customFormat="1" ht="23.25" customHeight="1">
      <c r="A44" s="59" t="s">
        <v>90</v>
      </c>
      <c r="B44" s="60" t="s">
        <v>91</v>
      </c>
      <c r="C44" s="23"/>
      <c r="D44" s="23"/>
      <c r="E44" s="22"/>
      <c r="F44" s="22"/>
      <c r="G44" s="11">
        <v>2059.2</v>
      </c>
      <c r="I44" s="12"/>
    </row>
    <row r="45" spans="1:9" s="11" customFormat="1" ht="23.25" customHeight="1">
      <c r="A45" s="59" t="s">
        <v>92</v>
      </c>
      <c r="B45" s="60" t="s">
        <v>93</v>
      </c>
      <c r="C45" s="23"/>
      <c r="D45" s="23"/>
      <c r="E45" s="22"/>
      <c r="F45" s="22"/>
      <c r="G45" s="11">
        <v>2059.2</v>
      </c>
      <c r="I45" s="12"/>
    </row>
    <row r="46" spans="1:9" s="11" customFormat="1" ht="23.25" customHeight="1">
      <c r="A46" s="59" t="s">
        <v>94</v>
      </c>
      <c r="B46" s="60" t="s">
        <v>91</v>
      </c>
      <c r="C46" s="23"/>
      <c r="D46" s="23"/>
      <c r="E46" s="22"/>
      <c r="F46" s="22"/>
      <c r="G46" s="11">
        <v>2059.2</v>
      </c>
      <c r="I46" s="12"/>
    </row>
    <row r="47" spans="1:10" s="18" customFormat="1" ht="36" customHeight="1">
      <c r="A47" s="26" t="s">
        <v>95</v>
      </c>
      <c r="B47" s="21" t="s">
        <v>7</v>
      </c>
      <c r="C47" s="23" t="s">
        <v>123</v>
      </c>
      <c r="D47" s="23">
        <v>2439.99</v>
      </c>
      <c r="E47" s="22">
        <f>D47/G47</f>
        <v>1.18</v>
      </c>
      <c r="F47" s="22">
        <f>E47/12</f>
        <v>0.1</v>
      </c>
      <c r="G47" s="11">
        <v>2059.2</v>
      </c>
      <c r="H47" s="11">
        <v>1.07</v>
      </c>
      <c r="I47" s="12">
        <v>0.06</v>
      </c>
      <c r="J47" s="11"/>
    </row>
    <row r="48" spans="1:10" s="18" customFormat="1" ht="34.5" customHeight="1">
      <c r="A48" s="26" t="s">
        <v>96</v>
      </c>
      <c r="B48" s="21" t="s">
        <v>7</v>
      </c>
      <c r="C48" s="23" t="s">
        <v>123</v>
      </c>
      <c r="D48" s="23">
        <v>15405.72</v>
      </c>
      <c r="E48" s="22">
        <f>D48/G48</f>
        <v>7.48</v>
      </c>
      <c r="F48" s="22">
        <f>E48/12</f>
        <v>0.62</v>
      </c>
      <c r="G48" s="11">
        <v>2059.2</v>
      </c>
      <c r="H48" s="11">
        <v>1.07</v>
      </c>
      <c r="I48" s="12">
        <v>0.42</v>
      </c>
      <c r="J48" s="11"/>
    </row>
    <row r="49" spans="1:10" s="18" customFormat="1" ht="29.25" customHeight="1">
      <c r="A49" s="26" t="s">
        <v>21</v>
      </c>
      <c r="B49" s="21"/>
      <c r="C49" s="23" t="s">
        <v>132</v>
      </c>
      <c r="D49" s="23">
        <f>E49*G49</f>
        <v>5436.29</v>
      </c>
      <c r="E49" s="22">
        <f>F49*12</f>
        <v>2.64</v>
      </c>
      <c r="F49" s="22">
        <v>0.22</v>
      </c>
      <c r="G49" s="11">
        <v>2059.2</v>
      </c>
      <c r="H49" s="11">
        <v>1.07</v>
      </c>
      <c r="I49" s="12">
        <v>0.14</v>
      </c>
      <c r="J49" s="11"/>
    </row>
    <row r="50" spans="1:10" s="18" customFormat="1" ht="25.5">
      <c r="A50" s="42" t="s">
        <v>97</v>
      </c>
      <c r="B50" s="44" t="s">
        <v>65</v>
      </c>
      <c r="C50" s="23"/>
      <c r="D50" s="23"/>
      <c r="E50" s="22"/>
      <c r="F50" s="22"/>
      <c r="G50" s="11">
        <v>2059.2</v>
      </c>
      <c r="H50" s="11"/>
      <c r="I50" s="12"/>
      <c r="J50" s="11"/>
    </row>
    <row r="51" spans="1:10" s="18" customFormat="1" ht="32.25" customHeight="1">
      <c r="A51" s="42" t="s">
        <v>98</v>
      </c>
      <c r="B51" s="44" t="s">
        <v>65</v>
      </c>
      <c r="C51" s="23"/>
      <c r="D51" s="23"/>
      <c r="E51" s="22"/>
      <c r="F51" s="22"/>
      <c r="G51" s="11">
        <v>2059.2</v>
      </c>
      <c r="H51" s="11"/>
      <c r="I51" s="12"/>
      <c r="J51" s="11"/>
    </row>
    <row r="52" spans="1:10" s="18" customFormat="1" ht="15">
      <c r="A52" s="42" t="s">
        <v>99</v>
      </c>
      <c r="B52" s="44" t="s">
        <v>54</v>
      </c>
      <c r="C52" s="23"/>
      <c r="D52" s="23"/>
      <c r="E52" s="22"/>
      <c r="F52" s="22"/>
      <c r="G52" s="11">
        <v>2059.2</v>
      </c>
      <c r="H52" s="11"/>
      <c r="I52" s="12"/>
      <c r="J52" s="11"/>
    </row>
    <row r="53" spans="1:10" s="18" customFormat="1" ht="21" customHeight="1">
      <c r="A53" s="42" t="s">
        <v>100</v>
      </c>
      <c r="B53" s="44" t="s">
        <v>65</v>
      </c>
      <c r="C53" s="23"/>
      <c r="D53" s="23"/>
      <c r="E53" s="22"/>
      <c r="F53" s="22"/>
      <c r="G53" s="11">
        <v>2059.2</v>
      </c>
      <c r="H53" s="11"/>
      <c r="I53" s="12"/>
      <c r="J53" s="11"/>
    </row>
    <row r="54" spans="1:10" s="18" customFormat="1" ht="25.5">
      <c r="A54" s="42" t="s">
        <v>101</v>
      </c>
      <c r="B54" s="44" t="s">
        <v>65</v>
      </c>
      <c r="C54" s="23"/>
      <c r="D54" s="23"/>
      <c r="E54" s="22"/>
      <c r="F54" s="22"/>
      <c r="G54" s="11">
        <v>2059.2</v>
      </c>
      <c r="H54" s="11"/>
      <c r="I54" s="12"/>
      <c r="J54" s="11"/>
    </row>
    <row r="55" spans="1:10" s="18" customFormat="1" ht="23.25" customHeight="1">
      <c r="A55" s="42" t="s">
        <v>102</v>
      </c>
      <c r="B55" s="44" t="s">
        <v>65</v>
      </c>
      <c r="C55" s="23"/>
      <c r="D55" s="23"/>
      <c r="E55" s="22"/>
      <c r="F55" s="22"/>
      <c r="G55" s="11">
        <v>2059.2</v>
      </c>
      <c r="H55" s="11"/>
      <c r="I55" s="12"/>
      <c r="J55" s="11"/>
    </row>
    <row r="56" spans="1:10" s="18" customFormat="1" ht="25.5">
      <c r="A56" s="42" t="s">
        <v>103</v>
      </c>
      <c r="B56" s="44" t="s">
        <v>65</v>
      </c>
      <c r="C56" s="23"/>
      <c r="D56" s="23"/>
      <c r="E56" s="22"/>
      <c r="F56" s="22"/>
      <c r="G56" s="11">
        <v>2059.2</v>
      </c>
      <c r="H56" s="11"/>
      <c r="I56" s="12"/>
      <c r="J56" s="11"/>
    </row>
    <row r="57" spans="1:10" s="18" customFormat="1" ht="18.75" customHeight="1">
      <c r="A57" s="42" t="s">
        <v>104</v>
      </c>
      <c r="B57" s="44" t="s">
        <v>65</v>
      </c>
      <c r="C57" s="23"/>
      <c r="D57" s="23"/>
      <c r="E57" s="22"/>
      <c r="F57" s="22"/>
      <c r="G57" s="11">
        <v>2059.2</v>
      </c>
      <c r="H57" s="11"/>
      <c r="I57" s="12"/>
      <c r="J57" s="11"/>
    </row>
    <row r="58" spans="1:10" s="18" customFormat="1" ht="18" customHeight="1">
      <c r="A58" s="42" t="s">
        <v>105</v>
      </c>
      <c r="B58" s="44" t="s">
        <v>65</v>
      </c>
      <c r="C58" s="23"/>
      <c r="D58" s="23"/>
      <c r="E58" s="22"/>
      <c r="F58" s="22"/>
      <c r="G58" s="11">
        <v>2059.2</v>
      </c>
      <c r="H58" s="11"/>
      <c r="I58" s="12"/>
      <c r="J58" s="11"/>
    </row>
    <row r="59" spans="1:9" s="11" customFormat="1" ht="15">
      <c r="A59" s="26" t="s">
        <v>23</v>
      </c>
      <c r="B59" s="21" t="s">
        <v>24</v>
      </c>
      <c r="C59" s="28" t="s">
        <v>133</v>
      </c>
      <c r="D59" s="28">
        <f>E59*G59</f>
        <v>1976.83</v>
      </c>
      <c r="E59" s="28">
        <f>F59*12</f>
        <v>0.96</v>
      </c>
      <c r="F59" s="28">
        <v>0.08</v>
      </c>
      <c r="G59" s="11">
        <v>2059.2</v>
      </c>
      <c r="H59" s="11">
        <v>1.07</v>
      </c>
      <c r="I59" s="12">
        <v>0.03</v>
      </c>
    </row>
    <row r="60" spans="1:9" s="11" customFormat="1" ht="15">
      <c r="A60" s="26" t="s">
        <v>25</v>
      </c>
      <c r="B60" s="21" t="s">
        <v>26</v>
      </c>
      <c r="C60" s="28" t="s">
        <v>133</v>
      </c>
      <c r="D60" s="28">
        <f>E60*G60</f>
        <v>1235.52</v>
      </c>
      <c r="E60" s="28">
        <f>12*F60</f>
        <v>0.6</v>
      </c>
      <c r="F60" s="28">
        <v>0.05</v>
      </c>
      <c r="G60" s="11">
        <v>2059.2</v>
      </c>
      <c r="H60" s="11">
        <v>1.07</v>
      </c>
      <c r="I60" s="12">
        <v>0.02</v>
      </c>
    </row>
    <row r="61" spans="1:10" s="27" customFormat="1" ht="30">
      <c r="A61" s="26" t="s">
        <v>22</v>
      </c>
      <c r="B61" s="21"/>
      <c r="C61" s="28" t="s">
        <v>128</v>
      </c>
      <c r="D61" s="28">
        <v>3535</v>
      </c>
      <c r="E61" s="28">
        <f>D61/G61</f>
        <v>1.72</v>
      </c>
      <c r="F61" s="28">
        <f>E61/12</f>
        <v>0.14</v>
      </c>
      <c r="G61" s="11">
        <v>2059.2</v>
      </c>
      <c r="H61" s="11">
        <v>1.07</v>
      </c>
      <c r="I61" s="12">
        <v>0.03</v>
      </c>
      <c r="J61" s="11"/>
    </row>
    <row r="62" spans="1:10" s="27" customFormat="1" ht="15">
      <c r="A62" s="26" t="s">
        <v>30</v>
      </c>
      <c r="B62" s="21"/>
      <c r="C62" s="28" t="s">
        <v>134</v>
      </c>
      <c r="D62" s="28">
        <f>D63+D64+D66+D67+D68+D69+D70+D71+D72+D74+D65+D75+D76+D73</f>
        <v>15891.75</v>
      </c>
      <c r="E62" s="28">
        <f>D62/G62</f>
        <v>7.72</v>
      </c>
      <c r="F62" s="28">
        <f>E62/12</f>
        <v>0.64</v>
      </c>
      <c r="G62" s="11">
        <v>2059.2</v>
      </c>
      <c r="H62" s="11">
        <v>1.07</v>
      </c>
      <c r="I62" s="12">
        <v>0.98</v>
      </c>
      <c r="J62" s="11"/>
    </row>
    <row r="63" spans="1:11" s="18" customFormat="1" ht="21.75" customHeight="1">
      <c r="A63" s="29" t="s">
        <v>124</v>
      </c>
      <c r="B63" s="24" t="s">
        <v>15</v>
      </c>
      <c r="C63" s="30"/>
      <c r="D63" s="30">
        <v>259.38</v>
      </c>
      <c r="E63" s="30"/>
      <c r="F63" s="30"/>
      <c r="G63" s="11">
        <v>2059.2</v>
      </c>
      <c r="H63" s="11">
        <v>1.07</v>
      </c>
      <c r="I63" s="12">
        <v>0.01</v>
      </c>
      <c r="J63" s="11"/>
      <c r="K63" s="27"/>
    </row>
    <row r="64" spans="1:11" s="18" customFormat="1" ht="15">
      <c r="A64" s="29" t="s">
        <v>16</v>
      </c>
      <c r="B64" s="24" t="s">
        <v>20</v>
      </c>
      <c r="C64" s="31"/>
      <c r="D64" s="31">
        <v>548.89</v>
      </c>
      <c r="E64" s="30"/>
      <c r="F64" s="30"/>
      <c r="G64" s="11">
        <v>2059.2</v>
      </c>
      <c r="H64" s="11">
        <v>1.07</v>
      </c>
      <c r="I64" s="12">
        <v>0.01</v>
      </c>
      <c r="J64" s="11"/>
      <c r="K64" s="27"/>
    </row>
    <row r="65" spans="1:11" s="18" customFormat="1" ht="15">
      <c r="A65" s="29" t="s">
        <v>64</v>
      </c>
      <c r="B65" s="33" t="s">
        <v>15</v>
      </c>
      <c r="C65" s="31"/>
      <c r="D65" s="31">
        <v>978.07</v>
      </c>
      <c r="E65" s="30"/>
      <c r="F65" s="30"/>
      <c r="G65" s="11">
        <v>2059.2</v>
      </c>
      <c r="H65" s="11"/>
      <c r="I65" s="12"/>
      <c r="J65" s="11"/>
      <c r="K65" s="27"/>
    </row>
    <row r="66" spans="1:11" s="18" customFormat="1" ht="15">
      <c r="A66" s="42" t="s">
        <v>126</v>
      </c>
      <c r="B66" s="44" t="s">
        <v>47</v>
      </c>
      <c r="C66" s="43"/>
      <c r="D66" s="43">
        <v>0</v>
      </c>
      <c r="E66" s="30"/>
      <c r="F66" s="30"/>
      <c r="G66" s="11">
        <v>2059.2</v>
      </c>
      <c r="H66" s="11"/>
      <c r="I66" s="12"/>
      <c r="J66" s="11"/>
      <c r="K66" s="27"/>
    </row>
    <row r="67" spans="1:11" s="18" customFormat="1" ht="15">
      <c r="A67" s="29" t="s">
        <v>62</v>
      </c>
      <c r="B67" s="33" t="s">
        <v>15</v>
      </c>
      <c r="C67" s="31"/>
      <c r="D67" s="31">
        <v>1046</v>
      </c>
      <c r="E67" s="30"/>
      <c r="F67" s="30"/>
      <c r="G67" s="11">
        <v>2059.2</v>
      </c>
      <c r="H67" s="11"/>
      <c r="I67" s="12"/>
      <c r="J67" s="11"/>
      <c r="K67" s="27"/>
    </row>
    <row r="68" spans="1:11" s="18" customFormat="1" ht="15">
      <c r="A68" s="29" t="s">
        <v>17</v>
      </c>
      <c r="B68" s="24" t="s">
        <v>15</v>
      </c>
      <c r="C68" s="31"/>
      <c r="D68" s="31">
        <v>4663.38</v>
      </c>
      <c r="E68" s="30"/>
      <c r="F68" s="30"/>
      <c r="G68" s="11">
        <v>2059.2</v>
      </c>
      <c r="H68" s="11">
        <v>1.07</v>
      </c>
      <c r="I68" s="12">
        <v>0.13</v>
      </c>
      <c r="J68" s="11"/>
      <c r="K68" s="27"/>
    </row>
    <row r="69" spans="1:11" s="18" customFormat="1" ht="15">
      <c r="A69" s="29" t="s">
        <v>18</v>
      </c>
      <c r="B69" s="24" t="s">
        <v>15</v>
      </c>
      <c r="C69" s="31"/>
      <c r="D69" s="31">
        <v>1097.78</v>
      </c>
      <c r="E69" s="30"/>
      <c r="F69" s="30"/>
      <c r="G69" s="11">
        <v>2059.2</v>
      </c>
      <c r="H69" s="11">
        <v>1.07</v>
      </c>
      <c r="I69" s="12">
        <v>0.03</v>
      </c>
      <c r="J69" s="11"/>
      <c r="K69" s="27"/>
    </row>
    <row r="70" spans="1:11" s="18" customFormat="1" ht="15">
      <c r="A70" s="29" t="s">
        <v>41</v>
      </c>
      <c r="B70" s="24" t="s">
        <v>15</v>
      </c>
      <c r="C70" s="31"/>
      <c r="D70" s="31">
        <v>522.99</v>
      </c>
      <c r="E70" s="30"/>
      <c r="F70" s="30"/>
      <c r="G70" s="11">
        <v>2059.2</v>
      </c>
      <c r="H70" s="11">
        <v>1.07</v>
      </c>
      <c r="I70" s="12">
        <v>0.01</v>
      </c>
      <c r="J70" s="11"/>
      <c r="K70" s="27"/>
    </row>
    <row r="71" spans="1:11" s="18" customFormat="1" ht="20.25" customHeight="1">
      <c r="A71" s="29" t="s">
        <v>42</v>
      </c>
      <c r="B71" s="24" t="s">
        <v>20</v>
      </c>
      <c r="C71" s="31"/>
      <c r="D71" s="31">
        <v>0</v>
      </c>
      <c r="E71" s="30"/>
      <c r="F71" s="30"/>
      <c r="G71" s="11">
        <v>2059.2</v>
      </c>
      <c r="H71" s="11">
        <v>1.07</v>
      </c>
      <c r="I71" s="12">
        <v>0.05</v>
      </c>
      <c r="J71" s="11"/>
      <c r="K71" s="27"/>
    </row>
    <row r="72" spans="1:11" s="18" customFormat="1" ht="25.5">
      <c r="A72" s="29" t="s">
        <v>19</v>
      </c>
      <c r="B72" s="24" t="s">
        <v>15</v>
      </c>
      <c r="C72" s="31"/>
      <c r="D72" s="31">
        <v>2447.1</v>
      </c>
      <c r="E72" s="30"/>
      <c r="F72" s="30"/>
      <c r="G72" s="11">
        <v>2059.2</v>
      </c>
      <c r="H72" s="11">
        <v>1.07</v>
      </c>
      <c r="I72" s="12">
        <v>0.06</v>
      </c>
      <c r="J72" s="11"/>
      <c r="K72" s="27"/>
    </row>
    <row r="73" spans="1:11" s="18" customFormat="1" ht="21.75" customHeight="1">
      <c r="A73" s="29" t="s">
        <v>160</v>
      </c>
      <c r="B73" s="33" t="s">
        <v>15</v>
      </c>
      <c r="C73" s="31"/>
      <c r="D73" s="31">
        <v>645.25</v>
      </c>
      <c r="E73" s="30"/>
      <c r="F73" s="30"/>
      <c r="G73" s="11"/>
      <c r="H73" s="11"/>
      <c r="I73" s="12"/>
      <c r="J73" s="11"/>
      <c r="K73" s="27"/>
    </row>
    <row r="74" spans="1:11" s="18" customFormat="1" ht="21" customHeight="1">
      <c r="A74" s="29" t="s">
        <v>125</v>
      </c>
      <c r="B74" s="24" t="s">
        <v>15</v>
      </c>
      <c r="C74" s="58"/>
      <c r="D74" s="31">
        <v>3682.91</v>
      </c>
      <c r="E74" s="30"/>
      <c r="F74" s="30"/>
      <c r="G74" s="11">
        <v>2059.2</v>
      </c>
      <c r="H74" s="11">
        <v>1.07</v>
      </c>
      <c r="I74" s="12">
        <v>0.01</v>
      </c>
      <c r="J74" s="11"/>
      <c r="K74" s="27"/>
    </row>
    <row r="75" spans="1:11" s="18" customFormat="1" ht="25.5">
      <c r="A75" s="29" t="s">
        <v>106</v>
      </c>
      <c r="B75" s="33" t="s">
        <v>122</v>
      </c>
      <c r="C75" s="31"/>
      <c r="D75" s="31">
        <v>0</v>
      </c>
      <c r="E75" s="30"/>
      <c r="F75" s="30"/>
      <c r="G75" s="11">
        <v>2059.2</v>
      </c>
      <c r="H75" s="11">
        <v>1.07</v>
      </c>
      <c r="I75" s="12">
        <v>0</v>
      </c>
      <c r="J75" s="11"/>
      <c r="K75" s="27"/>
    </row>
    <row r="76" spans="1:11" s="18" customFormat="1" ht="23.25" customHeight="1">
      <c r="A76" s="29" t="s">
        <v>107</v>
      </c>
      <c r="B76" s="44" t="s">
        <v>15</v>
      </c>
      <c r="C76" s="22"/>
      <c r="D76" s="31">
        <v>0</v>
      </c>
      <c r="E76" s="30"/>
      <c r="F76" s="30"/>
      <c r="G76" s="11">
        <v>2059.2</v>
      </c>
      <c r="H76" s="11"/>
      <c r="I76" s="12"/>
      <c r="J76" s="11"/>
      <c r="K76" s="27"/>
    </row>
    <row r="77" spans="1:10" s="27" customFormat="1" ht="30">
      <c r="A77" s="26" t="s">
        <v>35</v>
      </c>
      <c r="B77" s="21"/>
      <c r="C77" s="62" t="s">
        <v>135</v>
      </c>
      <c r="D77" s="22">
        <f>D78+D79+D80+D81+D82+D83+D84+D85+D86</f>
        <v>18963.38</v>
      </c>
      <c r="E77" s="22">
        <f>D77/G77</f>
        <v>9.21</v>
      </c>
      <c r="F77" s="22">
        <f>E77/12</f>
        <v>0.77</v>
      </c>
      <c r="G77" s="11">
        <v>2059.2</v>
      </c>
      <c r="H77" s="11">
        <v>1.07</v>
      </c>
      <c r="I77" s="12">
        <v>0.62</v>
      </c>
      <c r="J77" s="11"/>
    </row>
    <row r="78" spans="1:11" s="18" customFormat="1" ht="23.25" customHeight="1">
      <c r="A78" s="29" t="s">
        <v>31</v>
      </c>
      <c r="B78" s="24" t="s">
        <v>44</v>
      </c>
      <c r="C78" s="62"/>
      <c r="D78" s="31">
        <v>3137.99</v>
      </c>
      <c r="E78" s="30"/>
      <c r="F78" s="30"/>
      <c r="G78" s="11">
        <v>2059.2</v>
      </c>
      <c r="H78" s="11">
        <v>1.07</v>
      </c>
      <c r="I78" s="12">
        <v>0.09</v>
      </c>
      <c r="J78" s="11"/>
      <c r="K78" s="27"/>
    </row>
    <row r="79" spans="1:11" s="18" customFormat="1" ht="25.5">
      <c r="A79" s="29" t="s">
        <v>32</v>
      </c>
      <c r="B79" s="33" t="s">
        <v>15</v>
      </c>
      <c r="C79" s="62"/>
      <c r="D79" s="31">
        <v>2092.02</v>
      </c>
      <c r="E79" s="30"/>
      <c r="F79" s="30"/>
      <c r="G79" s="11">
        <v>2059.2</v>
      </c>
      <c r="H79" s="11">
        <v>1.07</v>
      </c>
      <c r="I79" s="12">
        <v>0.05</v>
      </c>
      <c r="J79" s="11"/>
      <c r="K79" s="27"/>
    </row>
    <row r="80" spans="1:11" s="18" customFormat="1" ht="18" customHeight="1">
      <c r="A80" s="29" t="s">
        <v>48</v>
      </c>
      <c r="B80" s="24" t="s">
        <v>47</v>
      </c>
      <c r="C80" s="62"/>
      <c r="D80" s="31">
        <v>2195.49</v>
      </c>
      <c r="E80" s="30"/>
      <c r="F80" s="30"/>
      <c r="G80" s="11">
        <v>2059.2</v>
      </c>
      <c r="H80" s="11">
        <v>1.07</v>
      </c>
      <c r="I80" s="12">
        <v>0.06</v>
      </c>
      <c r="J80" s="11"/>
      <c r="K80" s="27"/>
    </row>
    <row r="81" spans="1:11" s="18" customFormat="1" ht="30.75" customHeight="1">
      <c r="A81" s="29" t="s">
        <v>45</v>
      </c>
      <c r="B81" s="24" t="s">
        <v>46</v>
      </c>
      <c r="C81" s="62"/>
      <c r="D81" s="31">
        <v>0</v>
      </c>
      <c r="E81" s="30"/>
      <c r="F81" s="30"/>
      <c r="G81" s="11">
        <v>2059.2</v>
      </c>
      <c r="H81" s="11">
        <v>1.07</v>
      </c>
      <c r="I81" s="12">
        <v>0.05</v>
      </c>
      <c r="J81" s="11"/>
      <c r="K81" s="27"/>
    </row>
    <row r="82" spans="1:11" s="18" customFormat="1" ht="20.25" customHeight="1">
      <c r="A82" s="29" t="s">
        <v>127</v>
      </c>
      <c r="B82" s="33" t="s">
        <v>15</v>
      </c>
      <c r="C82" s="23"/>
      <c r="D82" s="31">
        <v>0</v>
      </c>
      <c r="E82" s="30"/>
      <c r="F82" s="30"/>
      <c r="G82" s="11">
        <v>2059.2</v>
      </c>
      <c r="H82" s="11"/>
      <c r="I82" s="12"/>
      <c r="J82" s="11"/>
      <c r="K82" s="27"/>
    </row>
    <row r="83" spans="1:11" s="18" customFormat="1" ht="23.25" customHeight="1">
      <c r="A83" s="29" t="s">
        <v>43</v>
      </c>
      <c r="B83" s="24" t="s">
        <v>7</v>
      </c>
      <c r="C83" s="23"/>
      <c r="D83" s="31">
        <v>7440.48</v>
      </c>
      <c r="E83" s="30"/>
      <c r="F83" s="30"/>
      <c r="G83" s="11">
        <v>2059.2</v>
      </c>
      <c r="H83" s="11">
        <v>1.07</v>
      </c>
      <c r="I83" s="12">
        <v>0.2</v>
      </c>
      <c r="J83" s="11"/>
      <c r="K83" s="27"/>
    </row>
    <row r="84" spans="1:11" s="18" customFormat="1" ht="25.5">
      <c r="A84" s="29" t="s">
        <v>108</v>
      </c>
      <c r="B84" s="33" t="s">
        <v>15</v>
      </c>
      <c r="C84" s="62"/>
      <c r="D84" s="31">
        <v>4097.4</v>
      </c>
      <c r="E84" s="30"/>
      <c r="F84" s="30"/>
      <c r="G84" s="11">
        <v>2059.2</v>
      </c>
      <c r="H84" s="11"/>
      <c r="I84" s="12"/>
      <c r="J84" s="11"/>
      <c r="K84" s="27"/>
    </row>
    <row r="85" spans="1:11" s="18" customFormat="1" ht="25.5">
      <c r="A85" s="29" t="s">
        <v>106</v>
      </c>
      <c r="B85" s="33" t="s">
        <v>15</v>
      </c>
      <c r="C85" s="28"/>
      <c r="D85" s="31">
        <f>E85*G85</f>
        <v>0</v>
      </c>
      <c r="E85" s="30"/>
      <c r="F85" s="30"/>
      <c r="G85" s="11">
        <v>2059.2</v>
      </c>
      <c r="H85" s="11">
        <v>1.07</v>
      </c>
      <c r="I85" s="12">
        <v>0</v>
      </c>
      <c r="J85" s="11"/>
      <c r="K85" s="27"/>
    </row>
    <row r="86" spans="1:11" s="18" customFormat="1" ht="27" customHeight="1">
      <c r="A86" s="42" t="s">
        <v>109</v>
      </c>
      <c r="B86" s="33" t="s">
        <v>47</v>
      </c>
      <c r="C86" s="22"/>
      <c r="D86" s="43">
        <v>0</v>
      </c>
      <c r="E86" s="32"/>
      <c r="F86" s="32"/>
      <c r="G86" s="11">
        <v>2059.2</v>
      </c>
      <c r="H86" s="11"/>
      <c r="I86" s="12"/>
      <c r="J86" s="11"/>
      <c r="K86" s="27"/>
    </row>
    <row r="87" spans="1:11" s="18" customFormat="1" ht="30">
      <c r="A87" s="26" t="s">
        <v>36</v>
      </c>
      <c r="B87" s="24"/>
      <c r="C87" s="22" t="s">
        <v>136</v>
      </c>
      <c r="D87" s="22">
        <f>D88+D89+D90+D91</f>
        <v>7711.4</v>
      </c>
      <c r="E87" s="22">
        <f>D87/G87</f>
        <v>3.74</v>
      </c>
      <c r="F87" s="22">
        <f>E87/12</f>
        <v>0.31</v>
      </c>
      <c r="G87" s="11">
        <v>2059.2</v>
      </c>
      <c r="H87" s="11">
        <v>1.07</v>
      </c>
      <c r="I87" s="12">
        <v>0.13</v>
      </c>
      <c r="J87" s="11"/>
      <c r="K87" s="27"/>
    </row>
    <row r="88" spans="1:11" s="18" customFormat="1" ht="15">
      <c r="A88" s="29" t="s">
        <v>110</v>
      </c>
      <c r="B88" s="24" t="s">
        <v>15</v>
      </c>
      <c r="C88" s="43"/>
      <c r="D88" s="43">
        <v>0</v>
      </c>
      <c r="E88" s="53"/>
      <c r="F88" s="53"/>
      <c r="G88" s="11">
        <v>2059.2</v>
      </c>
      <c r="H88" s="11"/>
      <c r="I88" s="12"/>
      <c r="J88" s="11"/>
      <c r="K88" s="27"/>
    </row>
    <row r="89" spans="1:11" s="18" customFormat="1" ht="15">
      <c r="A89" s="54" t="s">
        <v>148</v>
      </c>
      <c r="B89" s="57" t="s">
        <v>47</v>
      </c>
      <c r="C89" s="53"/>
      <c r="D89" s="53">
        <v>7711.4</v>
      </c>
      <c r="E89" s="53"/>
      <c r="F89" s="53"/>
      <c r="G89" s="11">
        <v>2059.2</v>
      </c>
      <c r="H89" s="11"/>
      <c r="I89" s="12"/>
      <c r="J89" s="11"/>
      <c r="K89" s="27"/>
    </row>
    <row r="90" spans="1:11" s="18" customFormat="1" ht="15">
      <c r="A90" s="29" t="s">
        <v>111</v>
      </c>
      <c r="B90" s="33" t="s">
        <v>122</v>
      </c>
      <c r="C90" s="31"/>
      <c r="D90" s="31">
        <v>0</v>
      </c>
      <c r="E90" s="30"/>
      <c r="F90" s="30"/>
      <c r="G90" s="11">
        <v>2059.2</v>
      </c>
      <c r="H90" s="11"/>
      <c r="I90" s="12"/>
      <c r="J90" s="11"/>
      <c r="K90" s="27"/>
    </row>
    <row r="91" spans="1:11" s="18" customFormat="1" ht="25.5">
      <c r="A91" s="29" t="s">
        <v>112</v>
      </c>
      <c r="B91" s="33" t="s">
        <v>122</v>
      </c>
      <c r="C91" s="31"/>
      <c r="D91" s="31">
        <f>E91*G91</f>
        <v>0</v>
      </c>
      <c r="E91" s="30"/>
      <c r="F91" s="30"/>
      <c r="G91" s="11">
        <v>2059.2</v>
      </c>
      <c r="H91" s="11">
        <v>1.07</v>
      </c>
      <c r="I91" s="12">
        <v>0</v>
      </c>
      <c r="J91" s="11"/>
      <c r="K91" s="27"/>
    </row>
    <row r="92" spans="1:11" s="18" customFormat="1" ht="15">
      <c r="A92" s="26" t="s">
        <v>113</v>
      </c>
      <c r="B92" s="24"/>
      <c r="C92" s="22" t="s">
        <v>137</v>
      </c>
      <c r="D92" s="22">
        <f>D93+D94+D95+D96+D97+D98</f>
        <v>6681.87</v>
      </c>
      <c r="E92" s="22">
        <f>D92/G92</f>
        <v>3.24</v>
      </c>
      <c r="F92" s="22">
        <f>E92/12</f>
        <v>0.27</v>
      </c>
      <c r="G92" s="11">
        <v>2059.2</v>
      </c>
      <c r="H92" s="11">
        <v>1.07</v>
      </c>
      <c r="I92" s="12">
        <v>0.33</v>
      </c>
      <c r="J92" s="11"/>
      <c r="K92" s="27"/>
    </row>
    <row r="93" spans="1:11" s="18" customFormat="1" ht="18.75" customHeight="1">
      <c r="A93" s="29" t="s">
        <v>33</v>
      </c>
      <c r="B93" s="24" t="s">
        <v>7</v>
      </c>
      <c r="C93" s="62"/>
      <c r="D93" s="31">
        <f aca="true" t="shared" si="0" ref="D93:D98">E93*G93</f>
        <v>0</v>
      </c>
      <c r="E93" s="30"/>
      <c r="F93" s="30"/>
      <c r="G93" s="11">
        <v>2059.2</v>
      </c>
      <c r="H93" s="11">
        <v>1.07</v>
      </c>
      <c r="I93" s="12">
        <v>0</v>
      </c>
      <c r="J93" s="11"/>
      <c r="K93" s="27"/>
    </row>
    <row r="94" spans="1:11" s="18" customFormat="1" ht="46.5" customHeight="1">
      <c r="A94" s="29" t="s">
        <v>114</v>
      </c>
      <c r="B94" s="24" t="s">
        <v>15</v>
      </c>
      <c r="C94" s="62"/>
      <c r="D94" s="31">
        <v>5588.47</v>
      </c>
      <c r="E94" s="30"/>
      <c r="F94" s="30"/>
      <c r="G94" s="11">
        <v>2059.2</v>
      </c>
      <c r="H94" s="11">
        <v>1.07</v>
      </c>
      <c r="I94" s="12">
        <v>0.15</v>
      </c>
      <c r="J94" s="11"/>
      <c r="K94" s="27"/>
    </row>
    <row r="95" spans="1:11" s="18" customFormat="1" ht="44.25" customHeight="1">
      <c r="A95" s="29" t="s">
        <v>115</v>
      </c>
      <c r="B95" s="24" t="s">
        <v>15</v>
      </c>
      <c r="C95" s="62"/>
      <c r="D95" s="31">
        <v>1093.4</v>
      </c>
      <c r="E95" s="30"/>
      <c r="F95" s="30"/>
      <c r="G95" s="11">
        <v>2059.2</v>
      </c>
      <c r="H95" s="11">
        <v>1.07</v>
      </c>
      <c r="I95" s="12">
        <v>0.03</v>
      </c>
      <c r="J95" s="11"/>
      <c r="K95" s="27"/>
    </row>
    <row r="96" spans="1:11" s="18" customFormat="1" ht="27.75" customHeight="1">
      <c r="A96" s="29" t="s">
        <v>50</v>
      </c>
      <c r="B96" s="24" t="s">
        <v>10</v>
      </c>
      <c r="C96" s="62"/>
      <c r="D96" s="31">
        <f t="shared" si="0"/>
        <v>0</v>
      </c>
      <c r="E96" s="30"/>
      <c r="F96" s="30"/>
      <c r="G96" s="11">
        <v>2059.2</v>
      </c>
      <c r="H96" s="11">
        <v>1.07</v>
      </c>
      <c r="I96" s="12">
        <v>0</v>
      </c>
      <c r="J96" s="11"/>
      <c r="K96" s="27"/>
    </row>
    <row r="97" spans="1:11" s="18" customFormat="1" ht="15">
      <c r="A97" s="29" t="s">
        <v>38</v>
      </c>
      <c r="B97" s="33" t="s">
        <v>116</v>
      </c>
      <c r="C97" s="62"/>
      <c r="D97" s="31">
        <f t="shared" si="0"/>
        <v>0</v>
      </c>
      <c r="E97" s="30"/>
      <c r="F97" s="30"/>
      <c r="G97" s="11">
        <v>2059.2</v>
      </c>
      <c r="H97" s="11">
        <v>1.07</v>
      </c>
      <c r="I97" s="12">
        <v>0</v>
      </c>
      <c r="J97" s="11"/>
      <c r="K97" s="27"/>
    </row>
    <row r="98" spans="1:11" s="18" customFormat="1" ht="54" customHeight="1">
      <c r="A98" s="29" t="s">
        <v>117</v>
      </c>
      <c r="B98" s="33" t="s">
        <v>65</v>
      </c>
      <c r="C98" s="62"/>
      <c r="D98" s="31">
        <f t="shared" si="0"/>
        <v>0</v>
      </c>
      <c r="E98" s="30"/>
      <c r="F98" s="30"/>
      <c r="G98" s="11">
        <v>2059.2</v>
      </c>
      <c r="H98" s="11">
        <v>1.07</v>
      </c>
      <c r="I98" s="12">
        <v>0</v>
      </c>
      <c r="J98" s="11"/>
      <c r="K98" s="27"/>
    </row>
    <row r="99" spans="1:11" s="18" customFormat="1" ht="15">
      <c r="A99" s="26" t="s">
        <v>37</v>
      </c>
      <c r="B99" s="24"/>
      <c r="C99" s="22" t="s">
        <v>138</v>
      </c>
      <c r="D99" s="22">
        <f>D100</f>
        <v>1311.87</v>
      </c>
      <c r="E99" s="22">
        <f>D99/G99</f>
        <v>0.64</v>
      </c>
      <c r="F99" s="22">
        <f>E99/12</f>
        <v>0.05</v>
      </c>
      <c r="G99" s="11">
        <v>2059.2</v>
      </c>
      <c r="H99" s="11">
        <v>1.07</v>
      </c>
      <c r="I99" s="12">
        <v>0.13</v>
      </c>
      <c r="J99" s="11"/>
      <c r="K99" s="27"/>
    </row>
    <row r="100" spans="1:11" s="18" customFormat="1" ht="15">
      <c r="A100" s="29" t="s">
        <v>34</v>
      </c>
      <c r="B100" s="24" t="s">
        <v>15</v>
      </c>
      <c r="C100" s="31"/>
      <c r="D100" s="31">
        <v>1311.87</v>
      </c>
      <c r="E100" s="30"/>
      <c r="F100" s="30"/>
      <c r="G100" s="11">
        <v>2059.2</v>
      </c>
      <c r="H100" s="11">
        <v>1.07</v>
      </c>
      <c r="I100" s="12">
        <v>0.03</v>
      </c>
      <c r="J100" s="11"/>
      <c r="K100" s="27"/>
    </row>
    <row r="101" spans="1:11" s="11" customFormat="1" ht="15">
      <c r="A101" s="26" t="s">
        <v>40</v>
      </c>
      <c r="B101" s="21"/>
      <c r="C101" s="22" t="s">
        <v>139</v>
      </c>
      <c r="D101" s="22">
        <f>D102+D103</f>
        <v>14186.67</v>
      </c>
      <c r="E101" s="22">
        <f>D101/G101</f>
        <v>6.89</v>
      </c>
      <c r="F101" s="22">
        <f>E101/12</f>
        <v>0.57</v>
      </c>
      <c r="G101" s="11">
        <v>2059.2</v>
      </c>
      <c r="H101" s="11">
        <v>1.07</v>
      </c>
      <c r="I101" s="12">
        <v>0.29</v>
      </c>
      <c r="K101" s="27"/>
    </row>
    <row r="102" spans="1:11" s="18" customFormat="1" ht="47.25" customHeight="1">
      <c r="A102" s="42" t="s">
        <v>118</v>
      </c>
      <c r="B102" s="33" t="s">
        <v>20</v>
      </c>
      <c r="C102" s="31"/>
      <c r="D102" s="31">
        <v>8320</v>
      </c>
      <c r="E102" s="30"/>
      <c r="F102" s="30"/>
      <c r="G102" s="11">
        <v>2059.2</v>
      </c>
      <c r="H102" s="11"/>
      <c r="I102" s="12"/>
      <c r="J102" s="11"/>
      <c r="K102" s="27"/>
    </row>
    <row r="103" spans="1:11" s="18" customFormat="1" ht="15">
      <c r="A103" s="42" t="s">
        <v>161</v>
      </c>
      <c r="B103" s="33" t="s">
        <v>65</v>
      </c>
      <c r="C103" s="31"/>
      <c r="D103" s="31">
        <v>5866.67</v>
      </c>
      <c r="E103" s="30"/>
      <c r="F103" s="30"/>
      <c r="G103" s="11">
        <v>2059.2</v>
      </c>
      <c r="H103" s="11">
        <v>1.07</v>
      </c>
      <c r="I103" s="12">
        <v>0.24</v>
      </c>
      <c r="J103" s="11"/>
      <c r="K103" s="27"/>
    </row>
    <row r="104" spans="1:11" s="11" customFormat="1" ht="15">
      <c r="A104" s="26" t="s">
        <v>39</v>
      </c>
      <c r="B104" s="21"/>
      <c r="C104" s="22" t="s">
        <v>140</v>
      </c>
      <c r="D104" s="22">
        <f>D105+D106</f>
        <v>20728.44</v>
      </c>
      <c r="E104" s="22">
        <f>D104/G104</f>
        <v>10.07</v>
      </c>
      <c r="F104" s="22">
        <f>E104/12</f>
        <v>0.84</v>
      </c>
      <c r="G104" s="11">
        <v>2059.2</v>
      </c>
      <c r="H104" s="11">
        <v>1.07</v>
      </c>
      <c r="I104" s="12">
        <v>0.41</v>
      </c>
      <c r="K104" s="27"/>
    </row>
    <row r="105" spans="1:11" s="18" customFormat="1" ht="15">
      <c r="A105" s="29" t="s">
        <v>49</v>
      </c>
      <c r="B105" s="33" t="s">
        <v>44</v>
      </c>
      <c r="C105" s="31"/>
      <c r="D105" s="31">
        <v>20728.44</v>
      </c>
      <c r="E105" s="30"/>
      <c r="F105" s="30"/>
      <c r="G105" s="11">
        <v>2059.2</v>
      </c>
      <c r="H105" s="11">
        <v>1.07</v>
      </c>
      <c r="I105" s="12">
        <v>0.37</v>
      </c>
      <c r="J105" s="11"/>
      <c r="K105" s="27"/>
    </row>
    <row r="106" spans="1:11" s="18" customFormat="1" ht="15">
      <c r="A106" s="29" t="s">
        <v>52</v>
      </c>
      <c r="B106" s="33" t="s">
        <v>44</v>
      </c>
      <c r="C106" s="31"/>
      <c r="D106" s="31">
        <v>0</v>
      </c>
      <c r="E106" s="30"/>
      <c r="F106" s="30"/>
      <c r="G106" s="11">
        <v>2059.2</v>
      </c>
      <c r="H106" s="11"/>
      <c r="I106" s="12"/>
      <c r="J106" s="11"/>
      <c r="K106" s="27"/>
    </row>
    <row r="107" spans="1:9" s="11" customFormat="1" ht="147">
      <c r="A107" s="34" t="s">
        <v>162</v>
      </c>
      <c r="B107" s="21" t="s">
        <v>10</v>
      </c>
      <c r="C107" s="35"/>
      <c r="D107" s="35">
        <v>50000</v>
      </c>
      <c r="E107" s="35">
        <f>D107/G107</f>
        <v>24.28</v>
      </c>
      <c r="F107" s="35">
        <f>E107/12</f>
        <v>2.02</v>
      </c>
      <c r="G107" s="11">
        <v>2059.2</v>
      </c>
      <c r="H107" s="11">
        <v>1.07</v>
      </c>
      <c r="I107" s="12">
        <v>0.3</v>
      </c>
    </row>
    <row r="108" spans="1:9" s="11" customFormat="1" ht="18.75">
      <c r="A108" s="61" t="s">
        <v>163</v>
      </c>
      <c r="B108" s="21" t="s">
        <v>7</v>
      </c>
      <c r="C108" s="36"/>
      <c r="D108" s="36">
        <v>1280.24</v>
      </c>
      <c r="E108" s="36">
        <f>D108/G108</f>
        <v>0.62</v>
      </c>
      <c r="F108" s="35">
        <f>E108/12</f>
        <v>0.05</v>
      </c>
      <c r="G108" s="11">
        <v>2059.2</v>
      </c>
      <c r="I108" s="12"/>
    </row>
    <row r="109" spans="1:9" s="11" customFormat="1" ht="18.75">
      <c r="A109" s="61" t="s">
        <v>164</v>
      </c>
      <c r="B109" s="21" t="s">
        <v>7</v>
      </c>
      <c r="C109" s="36"/>
      <c r="D109" s="36">
        <v>0</v>
      </c>
      <c r="E109" s="36">
        <f>D109/G109</f>
        <v>0</v>
      </c>
      <c r="F109" s="35">
        <f>E109/12</f>
        <v>0</v>
      </c>
      <c r="G109" s="11">
        <v>2059.2</v>
      </c>
      <c r="I109" s="12"/>
    </row>
    <row r="110" spans="1:9" s="11" customFormat="1" ht="18.75">
      <c r="A110" s="61" t="s">
        <v>165</v>
      </c>
      <c r="B110" s="21" t="s">
        <v>7</v>
      </c>
      <c r="C110" s="36"/>
      <c r="D110" s="36">
        <v>26007.55</v>
      </c>
      <c r="E110" s="36">
        <f>D110/G110</f>
        <v>12.63</v>
      </c>
      <c r="F110" s="35">
        <f>E110/12</f>
        <v>1.05</v>
      </c>
      <c r="G110" s="11">
        <v>2059.2</v>
      </c>
      <c r="I110" s="12"/>
    </row>
    <row r="111" spans="1:9" s="11" customFormat="1" ht="18.75">
      <c r="A111" s="61" t="s">
        <v>166</v>
      </c>
      <c r="B111" s="21" t="s">
        <v>7</v>
      </c>
      <c r="C111" s="36"/>
      <c r="D111" s="36">
        <v>2646.35</v>
      </c>
      <c r="E111" s="36">
        <f>D111/G111</f>
        <v>1.29</v>
      </c>
      <c r="F111" s="35">
        <f>E111/12</f>
        <v>0.11</v>
      </c>
      <c r="G111" s="11">
        <v>2059.2</v>
      </c>
      <c r="I111" s="12"/>
    </row>
    <row r="112" spans="1:9" s="11" customFormat="1" ht="19.5" thickBot="1">
      <c r="A112" s="84" t="s">
        <v>119</v>
      </c>
      <c r="B112" s="85" t="s">
        <v>9</v>
      </c>
      <c r="C112" s="35"/>
      <c r="D112" s="35">
        <f>E112*G112</f>
        <v>50903.42</v>
      </c>
      <c r="E112" s="35">
        <f>12*F112</f>
        <v>24.72</v>
      </c>
      <c r="F112" s="35">
        <v>2.06</v>
      </c>
      <c r="G112" s="11">
        <v>2059.2</v>
      </c>
      <c r="I112" s="12"/>
    </row>
    <row r="113" spans="1:9" s="11" customFormat="1" ht="19.5" thickBot="1">
      <c r="A113" s="63" t="s">
        <v>60</v>
      </c>
      <c r="B113" s="9"/>
      <c r="C113" s="64"/>
      <c r="D113" s="86">
        <f>D112+D107+D104+D101+D99+D92+D87+D77+D62+D61+D60+D59+D49+D48+D47+D40+D39+D28+D14+D41++D111+D110+D109+D108</f>
        <v>699006.54</v>
      </c>
      <c r="E113" s="86">
        <f>E112+E107+E104+E101+E99+E92+E87+E77+E62+E61+E60+E59+E49+E48+E47+E40+E39+E28+E14+E41++E111+E110+E109+E108</f>
        <v>339.46</v>
      </c>
      <c r="F113" s="86">
        <f>F112+F107+F104+F101+F99+F92+F87+F77+F62+F61+F60+F59+F49+F48+F47+F40+F39+F28+F14+F41++F111+F110+F109+F108</f>
        <v>28.27</v>
      </c>
      <c r="G113" s="11">
        <v>2059.2</v>
      </c>
      <c r="I113" s="12"/>
    </row>
    <row r="114" spans="1:9" s="11" customFormat="1" ht="19.5" thickBot="1">
      <c r="A114" s="37"/>
      <c r="B114" s="38"/>
      <c r="C114" s="39"/>
      <c r="D114" s="39"/>
      <c r="E114" s="39"/>
      <c r="F114" s="39"/>
      <c r="I114" s="12"/>
    </row>
    <row r="115" spans="1:9" s="68" customFormat="1" ht="38.25" thickBot="1">
      <c r="A115" s="63" t="s">
        <v>143</v>
      </c>
      <c r="B115" s="81"/>
      <c r="C115" s="82"/>
      <c r="D115" s="83">
        <f>SUM(D116:D125)</f>
        <v>1077706.17</v>
      </c>
      <c r="E115" s="83">
        <f>SUM(E116:E125)</f>
        <v>523.36</v>
      </c>
      <c r="F115" s="83">
        <f>SUM(F116:F125)</f>
        <v>43.62</v>
      </c>
      <c r="G115" s="68">
        <v>2059.2</v>
      </c>
      <c r="I115" s="69"/>
    </row>
    <row r="116" spans="1:9" s="11" customFormat="1" ht="15">
      <c r="A116" s="54" t="s">
        <v>144</v>
      </c>
      <c r="B116" s="57"/>
      <c r="C116" s="53"/>
      <c r="D116" s="60">
        <v>8247.28</v>
      </c>
      <c r="E116" s="60">
        <f>D116/G116</f>
        <v>4.01</v>
      </c>
      <c r="F116" s="75">
        <f>E116/12</f>
        <v>0.33</v>
      </c>
      <c r="G116" s="11">
        <v>2059.2</v>
      </c>
      <c r="I116" s="12"/>
    </row>
    <row r="117" spans="1:9" s="11" customFormat="1" ht="15">
      <c r="A117" s="54" t="s">
        <v>145</v>
      </c>
      <c r="B117" s="57"/>
      <c r="C117" s="53"/>
      <c r="D117" s="60">
        <v>96778.49</v>
      </c>
      <c r="E117" s="60">
        <f aca="true" t="shared" si="1" ref="E117:E125">D117/G117</f>
        <v>47</v>
      </c>
      <c r="F117" s="75">
        <f aca="true" t="shared" si="2" ref="F117:F125">E117/12</f>
        <v>3.92</v>
      </c>
      <c r="G117" s="11">
        <v>2059.2</v>
      </c>
      <c r="I117" s="12"/>
    </row>
    <row r="118" spans="1:9" s="11" customFormat="1" ht="15">
      <c r="A118" s="54" t="s">
        <v>146</v>
      </c>
      <c r="B118" s="57"/>
      <c r="C118" s="53"/>
      <c r="D118" s="60">
        <v>6594.62</v>
      </c>
      <c r="E118" s="60">
        <f t="shared" si="1"/>
        <v>3.2</v>
      </c>
      <c r="F118" s="75">
        <f t="shared" si="2"/>
        <v>0.27</v>
      </c>
      <c r="G118" s="11">
        <v>2059.2</v>
      </c>
      <c r="I118" s="12"/>
    </row>
    <row r="119" spans="1:9" s="11" customFormat="1" ht="15">
      <c r="A119" s="54" t="s">
        <v>147</v>
      </c>
      <c r="B119" s="57"/>
      <c r="C119" s="53"/>
      <c r="D119" s="60">
        <v>3341.84</v>
      </c>
      <c r="E119" s="60">
        <f t="shared" si="1"/>
        <v>1.62</v>
      </c>
      <c r="F119" s="75">
        <f t="shared" si="2"/>
        <v>0.14</v>
      </c>
      <c r="G119" s="11">
        <v>2059.2</v>
      </c>
      <c r="I119" s="12"/>
    </row>
    <row r="120" spans="1:9" s="11" customFormat="1" ht="15">
      <c r="A120" s="59" t="s">
        <v>149</v>
      </c>
      <c r="B120" s="57"/>
      <c r="C120" s="53"/>
      <c r="D120" s="60">
        <v>4945.5</v>
      </c>
      <c r="E120" s="60">
        <f t="shared" si="1"/>
        <v>2.4</v>
      </c>
      <c r="F120" s="75">
        <f t="shared" si="2"/>
        <v>0.2</v>
      </c>
      <c r="G120" s="11">
        <v>2059.2</v>
      </c>
      <c r="I120" s="12"/>
    </row>
    <row r="121" spans="1:9" s="11" customFormat="1" ht="15">
      <c r="A121" s="54" t="s">
        <v>150</v>
      </c>
      <c r="B121" s="57"/>
      <c r="C121" s="53"/>
      <c r="D121" s="60">
        <v>1988.12</v>
      </c>
      <c r="E121" s="60">
        <f t="shared" si="1"/>
        <v>0.97</v>
      </c>
      <c r="F121" s="75">
        <f t="shared" si="2"/>
        <v>0.08</v>
      </c>
      <c r="G121" s="11">
        <v>2059.2</v>
      </c>
      <c r="I121" s="12"/>
    </row>
    <row r="122" spans="1:9" s="11" customFormat="1" ht="25.5">
      <c r="A122" s="59" t="s">
        <v>154</v>
      </c>
      <c r="B122" s="57"/>
      <c r="C122" s="53"/>
      <c r="D122" s="60">
        <v>66231</v>
      </c>
      <c r="E122" s="60">
        <f t="shared" si="1"/>
        <v>32.16</v>
      </c>
      <c r="F122" s="75">
        <f t="shared" si="2"/>
        <v>2.68</v>
      </c>
      <c r="G122" s="11">
        <v>2059.2</v>
      </c>
      <c r="I122" s="12"/>
    </row>
    <row r="123" spans="1:9" s="11" customFormat="1" ht="15">
      <c r="A123" s="54" t="s">
        <v>152</v>
      </c>
      <c r="B123" s="57"/>
      <c r="C123" s="53"/>
      <c r="D123" s="60">
        <v>19465.3</v>
      </c>
      <c r="E123" s="60">
        <f>D123/G123</f>
        <v>9.45</v>
      </c>
      <c r="F123" s="75">
        <f>E123/12</f>
        <v>0.79</v>
      </c>
      <c r="G123" s="11">
        <v>2059.2</v>
      </c>
      <c r="I123" s="12"/>
    </row>
    <row r="124" spans="1:9" s="11" customFormat="1" ht="15">
      <c r="A124" s="54" t="s">
        <v>153</v>
      </c>
      <c r="B124" s="57"/>
      <c r="C124" s="53"/>
      <c r="D124" s="60">
        <v>128503.02</v>
      </c>
      <c r="E124" s="60">
        <f>D124/G124</f>
        <v>62.4</v>
      </c>
      <c r="F124" s="75">
        <f>E124/12</f>
        <v>5.2</v>
      </c>
      <c r="G124" s="11">
        <v>2059.2</v>
      </c>
      <c r="I124" s="12"/>
    </row>
    <row r="125" spans="1:9" s="11" customFormat="1" ht="15.75" thickBot="1">
      <c r="A125" s="65" t="s">
        <v>151</v>
      </c>
      <c r="B125" s="66"/>
      <c r="C125" s="67"/>
      <c r="D125" s="76">
        <v>741611</v>
      </c>
      <c r="E125" s="76">
        <f t="shared" si="1"/>
        <v>360.15</v>
      </c>
      <c r="F125" s="77">
        <f t="shared" si="2"/>
        <v>30.01</v>
      </c>
      <c r="G125" s="11">
        <v>2059.2</v>
      </c>
      <c r="I125" s="12"/>
    </row>
    <row r="126" spans="1:9" s="11" customFormat="1" ht="19.5" thickBot="1">
      <c r="A126" s="37"/>
      <c r="B126" s="38"/>
      <c r="C126" s="39"/>
      <c r="D126" s="78"/>
      <c r="E126" s="78"/>
      <c r="F126" s="78"/>
      <c r="G126" s="11">
        <v>2059.2</v>
      </c>
      <c r="I126" s="12"/>
    </row>
    <row r="127" spans="1:9" s="73" customFormat="1" ht="20.25" thickBot="1">
      <c r="A127" s="70" t="s">
        <v>61</v>
      </c>
      <c r="B127" s="71"/>
      <c r="C127" s="72"/>
      <c r="D127" s="79">
        <f>D113+D115</f>
        <v>1776712.71</v>
      </c>
      <c r="E127" s="79">
        <f>E113+E115</f>
        <v>862.82</v>
      </c>
      <c r="F127" s="80">
        <f>F113+F115</f>
        <v>71.89</v>
      </c>
      <c r="I127" s="74"/>
    </row>
    <row r="128" spans="1:9" s="11" customFormat="1" ht="18.75">
      <c r="A128" s="48"/>
      <c r="B128" s="38"/>
      <c r="C128" s="39"/>
      <c r="D128" s="39"/>
      <c r="E128" s="39"/>
      <c r="F128" s="39"/>
      <c r="I128" s="12"/>
    </row>
    <row r="129" spans="1:9" s="45" customFormat="1" ht="19.5">
      <c r="A129" s="49"/>
      <c r="B129" s="50"/>
      <c r="C129" s="51"/>
      <c r="D129" s="51"/>
      <c r="E129" s="51"/>
      <c r="F129" s="51"/>
      <c r="I129" s="46"/>
    </row>
    <row r="130" spans="1:9" s="40" customFormat="1" ht="14.25">
      <c r="A130" s="101" t="s">
        <v>27</v>
      </c>
      <c r="B130" s="101"/>
      <c r="C130" s="101"/>
      <c r="D130" s="101"/>
      <c r="I130" s="41"/>
    </row>
    <row r="131" s="40" customFormat="1" ht="12.75">
      <c r="I131" s="41"/>
    </row>
    <row r="132" spans="1:9" s="40" customFormat="1" ht="12.75">
      <c r="A132" s="47" t="s">
        <v>28</v>
      </c>
      <c r="I132" s="41"/>
    </row>
    <row r="133" s="40" customFormat="1" ht="12.75">
      <c r="I133" s="41"/>
    </row>
    <row r="134" s="40" customFormat="1" ht="12.75">
      <c r="I134" s="41"/>
    </row>
    <row r="135" s="40" customFormat="1" ht="12.75">
      <c r="I135" s="41"/>
    </row>
    <row r="136" s="40" customFormat="1" ht="12.75">
      <c r="I136" s="41"/>
    </row>
    <row r="137" s="40" customFormat="1" ht="12.75">
      <c r="I137" s="41"/>
    </row>
    <row r="138" s="40" customFormat="1" ht="12.75">
      <c r="I138" s="41"/>
    </row>
    <row r="139" s="40" customFormat="1" ht="12.75">
      <c r="I139" s="41"/>
    </row>
    <row r="140" s="40" customFormat="1" ht="12.75">
      <c r="I140" s="41"/>
    </row>
    <row r="141" s="40" customFormat="1" ht="12.75">
      <c r="I141" s="41"/>
    </row>
    <row r="142" s="40" customFormat="1" ht="12.75">
      <c r="I142" s="41"/>
    </row>
    <row r="143" s="40" customFormat="1" ht="12.75">
      <c r="I143" s="41"/>
    </row>
    <row r="144" s="40" customFormat="1" ht="12.75">
      <c r="I144" s="41"/>
    </row>
    <row r="145" s="40" customFormat="1" ht="12.75">
      <c r="I145" s="41"/>
    </row>
    <row r="146" s="40" customFormat="1" ht="12.75">
      <c r="I146" s="41"/>
    </row>
    <row r="147" s="40" customFormat="1" ht="12.75">
      <c r="I147" s="41"/>
    </row>
    <row r="148" s="40" customFormat="1" ht="12.75">
      <c r="I148" s="41"/>
    </row>
    <row r="149" s="40" customFormat="1" ht="12.75">
      <c r="I149" s="41"/>
    </row>
    <row r="150" s="40" customFormat="1" ht="12.75">
      <c r="I150" s="41"/>
    </row>
  </sheetData>
  <sheetProtection/>
  <mergeCells count="12">
    <mergeCell ref="A8:F8"/>
    <mergeCell ref="A9:F9"/>
    <mergeCell ref="A10:F10"/>
    <mergeCell ref="A13:F13"/>
    <mergeCell ref="A130:D130"/>
    <mergeCell ref="A6:F6"/>
    <mergeCell ref="A1:F1"/>
    <mergeCell ref="B2:F2"/>
    <mergeCell ref="B3:F3"/>
    <mergeCell ref="B4:F4"/>
    <mergeCell ref="A5:F5"/>
    <mergeCell ref="A7:F7"/>
  </mergeCells>
  <printOptions horizontalCentered="1"/>
  <pageMargins left="0.2" right="0.2" top="0.1968503937007874" bottom="0.2" header="0.2" footer="0.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0"/>
  <sheetViews>
    <sheetView zoomScalePageLayoutView="0" workbookViewId="0" topLeftCell="A1">
      <selection activeCell="F130" sqref="F13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22.253906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87" t="s">
        <v>129</v>
      </c>
      <c r="B1" s="88"/>
      <c r="C1" s="88"/>
      <c r="D1" s="88"/>
      <c r="E1" s="88"/>
      <c r="F1" s="88"/>
    </row>
    <row r="2" spans="1:6" ht="18" customHeight="1">
      <c r="A2" s="52" t="s">
        <v>155</v>
      </c>
      <c r="B2" s="89"/>
      <c r="C2" s="89"/>
      <c r="D2" s="89"/>
      <c r="E2" s="88"/>
      <c r="F2" s="88"/>
    </row>
    <row r="3" spans="2:6" ht="14.25" customHeight="1">
      <c r="B3" s="89" t="s">
        <v>0</v>
      </c>
      <c r="C3" s="89"/>
      <c r="D3" s="89"/>
      <c r="E3" s="88"/>
      <c r="F3" s="88"/>
    </row>
    <row r="4" spans="2:6" ht="14.25" customHeight="1">
      <c r="B4" s="89" t="s">
        <v>130</v>
      </c>
      <c r="C4" s="89"/>
      <c r="D4" s="89"/>
      <c r="E4" s="88"/>
      <c r="F4" s="88"/>
    </row>
    <row r="5" spans="1:9" ht="33" customHeight="1">
      <c r="A5" s="90"/>
      <c r="B5" s="90"/>
      <c r="C5" s="90"/>
      <c r="D5" s="90"/>
      <c r="E5" s="90"/>
      <c r="F5" s="90"/>
      <c r="I5" s="1"/>
    </row>
    <row r="6" spans="1:9" ht="24" customHeight="1">
      <c r="A6" s="102" t="s">
        <v>157</v>
      </c>
      <c r="B6" s="102"/>
      <c r="C6" s="102"/>
      <c r="D6" s="102"/>
      <c r="E6" s="102"/>
      <c r="F6" s="102"/>
      <c r="I6" s="1"/>
    </row>
    <row r="7" spans="1:9" s="3" customFormat="1" ht="22.5" customHeight="1">
      <c r="A7" s="91" t="s">
        <v>1</v>
      </c>
      <c r="B7" s="91"/>
      <c r="C7" s="91"/>
      <c r="D7" s="91"/>
      <c r="E7" s="92"/>
      <c r="F7" s="92"/>
      <c r="I7" s="4"/>
    </row>
    <row r="8" spans="1:6" s="5" customFormat="1" ht="18.75" customHeight="1">
      <c r="A8" s="91" t="s">
        <v>68</v>
      </c>
      <c r="B8" s="91"/>
      <c r="C8" s="91"/>
      <c r="D8" s="91"/>
      <c r="E8" s="92"/>
      <c r="F8" s="92"/>
    </row>
    <row r="9" spans="1:6" s="6" customFormat="1" ht="17.25" customHeight="1">
      <c r="A9" s="93" t="s">
        <v>51</v>
      </c>
      <c r="B9" s="93"/>
      <c r="C9" s="93"/>
      <c r="D9" s="93"/>
      <c r="E9" s="94"/>
      <c r="F9" s="94"/>
    </row>
    <row r="10" spans="1:6" s="5" customFormat="1" ht="30" customHeight="1" thickBot="1">
      <c r="A10" s="95" t="s">
        <v>53</v>
      </c>
      <c r="B10" s="95"/>
      <c r="C10" s="95"/>
      <c r="D10" s="95"/>
      <c r="E10" s="96"/>
      <c r="F10" s="96"/>
    </row>
    <row r="11" spans="1:9" s="11" customFormat="1" ht="139.5" customHeight="1" thickBot="1">
      <c r="A11" s="7" t="s">
        <v>2</v>
      </c>
      <c r="B11" s="8" t="s">
        <v>3</v>
      </c>
      <c r="C11" s="9" t="s">
        <v>69</v>
      </c>
      <c r="D11" s="9" t="s">
        <v>29</v>
      </c>
      <c r="E11" s="9" t="s">
        <v>4</v>
      </c>
      <c r="F11" s="10" t="s">
        <v>5</v>
      </c>
      <c r="I11" s="12"/>
    </row>
    <row r="12" spans="1:9" s="18" customFormat="1" ht="12.75">
      <c r="A12" s="13">
        <v>1</v>
      </c>
      <c r="B12" s="14">
        <v>2</v>
      </c>
      <c r="C12" s="15">
        <v>3</v>
      </c>
      <c r="D12" s="15">
        <v>4</v>
      </c>
      <c r="E12" s="16">
        <v>5</v>
      </c>
      <c r="F12" s="17">
        <v>6</v>
      </c>
      <c r="I12" s="19"/>
    </row>
    <row r="13" spans="1:9" s="18" customFormat="1" ht="49.5" customHeight="1">
      <c r="A13" s="97" t="s">
        <v>6</v>
      </c>
      <c r="B13" s="98"/>
      <c r="C13" s="98"/>
      <c r="D13" s="98"/>
      <c r="E13" s="99"/>
      <c r="F13" s="100"/>
      <c r="I13" s="19"/>
    </row>
    <row r="14" spans="1:9" s="11" customFormat="1" ht="20.25" customHeight="1">
      <c r="A14" s="20" t="s">
        <v>67</v>
      </c>
      <c r="B14" s="21" t="s">
        <v>7</v>
      </c>
      <c r="C14" s="23" t="s">
        <v>120</v>
      </c>
      <c r="D14" s="23">
        <f>E14*G14</f>
        <v>92416.9</v>
      </c>
      <c r="E14" s="22">
        <f>F14*12</f>
        <v>44.88</v>
      </c>
      <c r="F14" s="22">
        <f>F25+F27</f>
        <v>3.74</v>
      </c>
      <c r="G14" s="11">
        <v>2059.2</v>
      </c>
      <c r="H14" s="11">
        <v>1.07</v>
      </c>
      <c r="I14" s="12">
        <v>2.24</v>
      </c>
    </row>
    <row r="15" spans="1:9" s="11" customFormat="1" ht="30" customHeight="1">
      <c r="A15" s="59" t="s">
        <v>70</v>
      </c>
      <c r="B15" s="60" t="s">
        <v>54</v>
      </c>
      <c r="C15" s="23"/>
      <c r="D15" s="23"/>
      <c r="E15" s="22"/>
      <c r="F15" s="22"/>
      <c r="I15" s="12"/>
    </row>
    <row r="16" spans="1:9" s="11" customFormat="1" ht="23.25" customHeight="1">
      <c r="A16" s="59" t="s">
        <v>55</v>
      </c>
      <c r="B16" s="60" t="s">
        <v>54</v>
      </c>
      <c r="C16" s="23"/>
      <c r="D16" s="23"/>
      <c r="E16" s="22"/>
      <c r="F16" s="22"/>
      <c r="I16" s="12"/>
    </row>
    <row r="17" spans="1:9" s="11" customFormat="1" ht="119.25" customHeight="1">
      <c r="A17" s="59" t="s">
        <v>71</v>
      </c>
      <c r="B17" s="60" t="s">
        <v>20</v>
      </c>
      <c r="C17" s="23"/>
      <c r="D17" s="23"/>
      <c r="E17" s="22"/>
      <c r="F17" s="22"/>
      <c r="I17" s="12"/>
    </row>
    <row r="18" spans="1:9" s="11" customFormat="1" ht="21" customHeight="1">
      <c r="A18" s="59" t="s">
        <v>72</v>
      </c>
      <c r="B18" s="60" t="s">
        <v>54</v>
      </c>
      <c r="C18" s="23"/>
      <c r="D18" s="23"/>
      <c r="E18" s="22"/>
      <c r="F18" s="22"/>
      <c r="I18" s="12"/>
    </row>
    <row r="19" spans="1:9" s="11" customFormat="1" ht="27" customHeight="1">
      <c r="A19" s="59" t="s">
        <v>73</v>
      </c>
      <c r="B19" s="60" t="s">
        <v>54</v>
      </c>
      <c r="C19" s="23"/>
      <c r="D19" s="23"/>
      <c r="E19" s="22"/>
      <c r="F19" s="22"/>
      <c r="I19" s="12"/>
    </row>
    <row r="20" spans="1:9" s="11" customFormat="1" ht="27" customHeight="1">
      <c r="A20" s="59" t="s">
        <v>74</v>
      </c>
      <c r="B20" s="60" t="s">
        <v>10</v>
      </c>
      <c r="C20" s="23"/>
      <c r="D20" s="23"/>
      <c r="E20" s="22"/>
      <c r="F20" s="22"/>
      <c r="I20" s="12"/>
    </row>
    <row r="21" spans="1:9" s="11" customFormat="1" ht="21" customHeight="1">
      <c r="A21" s="59" t="s">
        <v>75</v>
      </c>
      <c r="B21" s="60" t="s">
        <v>12</v>
      </c>
      <c r="C21" s="23"/>
      <c r="D21" s="23"/>
      <c r="E21" s="22"/>
      <c r="F21" s="22"/>
      <c r="I21" s="12"/>
    </row>
    <row r="22" spans="1:9" s="11" customFormat="1" ht="18.75" customHeight="1">
      <c r="A22" s="59" t="s">
        <v>158</v>
      </c>
      <c r="B22" s="60" t="s">
        <v>54</v>
      </c>
      <c r="C22" s="23"/>
      <c r="D22" s="23"/>
      <c r="E22" s="22"/>
      <c r="F22" s="22"/>
      <c r="I22" s="12"/>
    </row>
    <row r="23" spans="1:9" s="11" customFormat="1" ht="18.75" customHeight="1">
      <c r="A23" s="59" t="s">
        <v>159</v>
      </c>
      <c r="B23" s="60" t="s">
        <v>54</v>
      </c>
      <c r="C23" s="23"/>
      <c r="D23" s="23"/>
      <c r="E23" s="22"/>
      <c r="F23" s="22"/>
      <c r="I23" s="12"/>
    </row>
    <row r="24" spans="1:9" s="11" customFormat="1" ht="18.75" customHeight="1">
      <c r="A24" s="59" t="s">
        <v>76</v>
      </c>
      <c r="B24" s="60" t="s">
        <v>15</v>
      </c>
      <c r="C24" s="23"/>
      <c r="D24" s="23"/>
      <c r="E24" s="22"/>
      <c r="F24" s="22"/>
      <c r="I24" s="12"/>
    </row>
    <row r="25" spans="1:9" s="11" customFormat="1" ht="18.75" customHeight="1">
      <c r="A25" s="20" t="s">
        <v>77</v>
      </c>
      <c r="B25" s="57"/>
      <c r="C25" s="23"/>
      <c r="D25" s="23"/>
      <c r="E25" s="22"/>
      <c r="F25" s="22">
        <v>3.61</v>
      </c>
      <c r="G25" s="11">
        <v>2059.2</v>
      </c>
      <c r="I25" s="12"/>
    </row>
    <row r="26" spans="1:9" s="11" customFormat="1" ht="18.75" customHeight="1">
      <c r="A26" s="56" t="s">
        <v>63</v>
      </c>
      <c r="B26" s="55" t="s">
        <v>54</v>
      </c>
      <c r="C26" s="23"/>
      <c r="D26" s="23"/>
      <c r="E26" s="22"/>
      <c r="F26" s="53">
        <v>0.13</v>
      </c>
      <c r="G26" s="11">
        <v>2059.2</v>
      </c>
      <c r="I26" s="12"/>
    </row>
    <row r="27" spans="1:9" s="11" customFormat="1" ht="18.75" customHeight="1">
      <c r="A27" s="20" t="s">
        <v>66</v>
      </c>
      <c r="B27" s="55"/>
      <c r="C27" s="23"/>
      <c r="D27" s="23"/>
      <c r="E27" s="22"/>
      <c r="F27" s="22">
        <f>F26</f>
        <v>0.13</v>
      </c>
      <c r="I27" s="12"/>
    </row>
    <row r="28" spans="1:9" s="11" customFormat="1" ht="30">
      <c r="A28" s="20" t="s">
        <v>8</v>
      </c>
      <c r="B28" s="25" t="s">
        <v>9</v>
      </c>
      <c r="C28" s="23" t="s">
        <v>121</v>
      </c>
      <c r="D28" s="23">
        <f>E28*G28</f>
        <v>90440.06</v>
      </c>
      <c r="E28" s="22">
        <f>F28*12</f>
        <v>43.92</v>
      </c>
      <c r="F28" s="22">
        <v>3.66</v>
      </c>
      <c r="G28" s="11">
        <v>2059.2</v>
      </c>
      <c r="H28" s="11">
        <v>1.07</v>
      </c>
      <c r="I28" s="12">
        <v>2.43</v>
      </c>
    </row>
    <row r="29" spans="1:9" s="11" customFormat="1" ht="15">
      <c r="A29" s="59" t="s">
        <v>78</v>
      </c>
      <c r="B29" s="60" t="s">
        <v>9</v>
      </c>
      <c r="C29" s="23"/>
      <c r="D29" s="23"/>
      <c r="E29" s="22"/>
      <c r="F29" s="22"/>
      <c r="G29" s="11">
        <v>2059.2</v>
      </c>
      <c r="I29" s="12"/>
    </row>
    <row r="30" spans="1:9" s="11" customFormat="1" ht="15">
      <c r="A30" s="59" t="s">
        <v>79</v>
      </c>
      <c r="B30" s="60" t="s">
        <v>80</v>
      </c>
      <c r="C30" s="23"/>
      <c r="D30" s="23"/>
      <c r="E30" s="22"/>
      <c r="F30" s="22"/>
      <c r="G30" s="11">
        <v>2059.2</v>
      </c>
      <c r="I30" s="12"/>
    </row>
    <row r="31" spans="1:9" s="11" customFormat="1" ht="15">
      <c r="A31" s="59" t="s">
        <v>81</v>
      </c>
      <c r="B31" s="60" t="s">
        <v>82</v>
      </c>
      <c r="C31" s="23"/>
      <c r="D31" s="23"/>
      <c r="E31" s="22"/>
      <c r="F31" s="22"/>
      <c r="G31" s="11">
        <v>2059.2</v>
      </c>
      <c r="I31" s="12"/>
    </row>
    <row r="32" spans="1:9" s="11" customFormat="1" ht="15">
      <c r="A32" s="59" t="s">
        <v>56</v>
      </c>
      <c r="B32" s="60" t="s">
        <v>9</v>
      </c>
      <c r="C32" s="23"/>
      <c r="D32" s="23"/>
      <c r="E32" s="22"/>
      <c r="F32" s="22"/>
      <c r="G32" s="11">
        <v>2059.2</v>
      </c>
      <c r="I32" s="12"/>
    </row>
    <row r="33" spans="1:9" s="11" customFormat="1" ht="25.5">
      <c r="A33" s="59" t="s">
        <v>57</v>
      </c>
      <c r="B33" s="60" t="s">
        <v>10</v>
      </c>
      <c r="C33" s="23"/>
      <c r="D33" s="23"/>
      <c r="E33" s="22"/>
      <c r="F33" s="22"/>
      <c r="G33" s="11">
        <v>2059.2</v>
      </c>
      <c r="I33" s="12"/>
    </row>
    <row r="34" spans="1:9" s="11" customFormat="1" ht="15">
      <c r="A34" s="59" t="s">
        <v>83</v>
      </c>
      <c r="B34" s="60" t="s">
        <v>9</v>
      </c>
      <c r="C34" s="23"/>
      <c r="D34" s="23"/>
      <c r="E34" s="22"/>
      <c r="F34" s="22"/>
      <c r="G34" s="11">
        <v>2059.2</v>
      </c>
      <c r="I34" s="12"/>
    </row>
    <row r="35" spans="1:9" s="11" customFormat="1" ht="15">
      <c r="A35" s="59" t="s">
        <v>58</v>
      </c>
      <c r="B35" s="60" t="s">
        <v>9</v>
      </c>
      <c r="C35" s="23"/>
      <c r="D35" s="23"/>
      <c r="E35" s="22"/>
      <c r="F35" s="22"/>
      <c r="G35" s="11">
        <v>2059.2</v>
      </c>
      <c r="I35" s="12"/>
    </row>
    <row r="36" spans="1:9" s="11" customFormat="1" ht="25.5">
      <c r="A36" s="59" t="s">
        <v>84</v>
      </c>
      <c r="B36" s="60" t="s">
        <v>59</v>
      </c>
      <c r="C36" s="23"/>
      <c r="D36" s="23"/>
      <c r="E36" s="22"/>
      <c r="F36" s="22"/>
      <c r="G36" s="11">
        <v>2059.2</v>
      </c>
      <c r="I36" s="12"/>
    </row>
    <row r="37" spans="1:9" s="11" customFormat="1" ht="25.5">
      <c r="A37" s="59" t="s">
        <v>85</v>
      </c>
      <c r="B37" s="60" t="s">
        <v>10</v>
      </c>
      <c r="C37" s="23"/>
      <c r="D37" s="23"/>
      <c r="E37" s="22"/>
      <c r="F37" s="22"/>
      <c r="G37" s="11">
        <v>2059.2</v>
      </c>
      <c r="I37" s="12"/>
    </row>
    <row r="38" spans="1:9" s="11" customFormat="1" ht="35.25" customHeight="1">
      <c r="A38" s="59" t="s">
        <v>86</v>
      </c>
      <c r="B38" s="60" t="s">
        <v>9</v>
      </c>
      <c r="C38" s="23"/>
      <c r="D38" s="23"/>
      <c r="E38" s="22"/>
      <c r="F38" s="22"/>
      <c r="G38" s="11">
        <v>2059.2</v>
      </c>
      <c r="I38" s="12"/>
    </row>
    <row r="39" spans="1:10" s="27" customFormat="1" ht="17.25" customHeight="1">
      <c r="A39" s="26" t="s">
        <v>11</v>
      </c>
      <c r="B39" s="21" t="s">
        <v>12</v>
      </c>
      <c r="C39" s="23" t="s">
        <v>120</v>
      </c>
      <c r="D39" s="23">
        <f>E39*G39</f>
        <v>22239.36</v>
      </c>
      <c r="E39" s="22">
        <f>F39*12</f>
        <v>10.8</v>
      </c>
      <c r="F39" s="22">
        <v>0.9</v>
      </c>
      <c r="G39" s="11">
        <v>2059.2</v>
      </c>
      <c r="H39" s="11">
        <v>1.07</v>
      </c>
      <c r="I39" s="12">
        <v>0.6</v>
      </c>
      <c r="J39" s="11"/>
    </row>
    <row r="40" spans="1:9" s="11" customFormat="1" ht="23.25" customHeight="1">
      <c r="A40" s="26" t="s">
        <v>13</v>
      </c>
      <c r="B40" s="21" t="s">
        <v>14</v>
      </c>
      <c r="C40" s="23" t="s">
        <v>120</v>
      </c>
      <c r="D40" s="23">
        <f>E40*G40</f>
        <v>72401.47</v>
      </c>
      <c r="E40" s="22">
        <f>F40*12</f>
        <v>35.16</v>
      </c>
      <c r="F40" s="22">
        <v>2.93</v>
      </c>
      <c r="G40" s="11">
        <v>2059.2</v>
      </c>
      <c r="H40" s="11">
        <v>1.07</v>
      </c>
      <c r="I40" s="12">
        <v>1.94</v>
      </c>
    </row>
    <row r="41" spans="1:9" s="11" customFormat="1" ht="23.25" customHeight="1">
      <c r="A41" s="26" t="s">
        <v>87</v>
      </c>
      <c r="B41" s="21" t="s">
        <v>9</v>
      </c>
      <c r="C41" s="23" t="s">
        <v>131</v>
      </c>
      <c r="D41" s="23">
        <v>0</v>
      </c>
      <c r="E41" s="22">
        <f>D41/G41</f>
        <v>0</v>
      </c>
      <c r="F41" s="22">
        <f>E41/12</f>
        <v>0</v>
      </c>
      <c r="G41" s="11">
        <v>2059.2</v>
      </c>
      <c r="I41" s="12"/>
    </row>
    <row r="42" spans="1:9" s="11" customFormat="1" ht="23.25" customHeight="1">
      <c r="A42" s="59" t="s">
        <v>88</v>
      </c>
      <c r="B42" s="60" t="s">
        <v>20</v>
      </c>
      <c r="C42" s="23"/>
      <c r="D42" s="23"/>
      <c r="E42" s="22"/>
      <c r="F42" s="22"/>
      <c r="G42" s="11">
        <v>2059.2</v>
      </c>
      <c r="I42" s="12"/>
    </row>
    <row r="43" spans="1:9" s="11" customFormat="1" ht="23.25" customHeight="1">
      <c r="A43" s="59" t="s">
        <v>89</v>
      </c>
      <c r="B43" s="60" t="s">
        <v>15</v>
      </c>
      <c r="C43" s="23"/>
      <c r="D43" s="23"/>
      <c r="E43" s="22"/>
      <c r="F43" s="22"/>
      <c r="G43" s="11">
        <v>2059.2</v>
      </c>
      <c r="I43" s="12"/>
    </row>
    <row r="44" spans="1:9" s="11" customFormat="1" ht="23.25" customHeight="1">
      <c r="A44" s="59" t="s">
        <v>90</v>
      </c>
      <c r="B44" s="60" t="s">
        <v>91</v>
      </c>
      <c r="C44" s="23"/>
      <c r="D44" s="23"/>
      <c r="E44" s="22"/>
      <c r="F44" s="22"/>
      <c r="G44" s="11">
        <v>2059.2</v>
      </c>
      <c r="I44" s="12"/>
    </row>
    <row r="45" spans="1:9" s="11" customFormat="1" ht="23.25" customHeight="1">
      <c r="A45" s="59" t="s">
        <v>92</v>
      </c>
      <c r="B45" s="60" t="s">
        <v>93</v>
      </c>
      <c r="C45" s="23"/>
      <c r="D45" s="23"/>
      <c r="E45" s="22"/>
      <c r="F45" s="22"/>
      <c r="G45" s="11">
        <v>2059.2</v>
      </c>
      <c r="I45" s="12"/>
    </row>
    <row r="46" spans="1:9" s="11" customFormat="1" ht="23.25" customHeight="1">
      <c r="A46" s="59" t="s">
        <v>94</v>
      </c>
      <c r="B46" s="60" t="s">
        <v>91</v>
      </c>
      <c r="C46" s="23"/>
      <c r="D46" s="23"/>
      <c r="E46" s="22"/>
      <c r="F46" s="22"/>
      <c r="G46" s="11">
        <v>2059.2</v>
      </c>
      <c r="I46" s="12"/>
    </row>
    <row r="47" spans="1:10" s="18" customFormat="1" ht="36" customHeight="1">
      <c r="A47" s="26" t="s">
        <v>95</v>
      </c>
      <c r="B47" s="21" t="s">
        <v>7</v>
      </c>
      <c r="C47" s="23" t="s">
        <v>123</v>
      </c>
      <c r="D47" s="23">
        <v>2439.99</v>
      </c>
      <c r="E47" s="22">
        <f>D47/G47</f>
        <v>1.18</v>
      </c>
      <c r="F47" s="22">
        <f>E47/12</f>
        <v>0.1</v>
      </c>
      <c r="G47" s="11">
        <v>2059.2</v>
      </c>
      <c r="H47" s="11">
        <v>1.07</v>
      </c>
      <c r="I47" s="12">
        <v>0.06</v>
      </c>
      <c r="J47" s="11"/>
    </row>
    <row r="48" spans="1:10" s="18" customFormat="1" ht="34.5" customHeight="1">
      <c r="A48" s="26" t="s">
        <v>96</v>
      </c>
      <c r="B48" s="21" t="s">
        <v>7</v>
      </c>
      <c r="C48" s="23" t="s">
        <v>123</v>
      </c>
      <c r="D48" s="23">
        <v>15405.72</v>
      </c>
      <c r="E48" s="22">
        <f>D48/G48</f>
        <v>7.48</v>
      </c>
      <c r="F48" s="22">
        <f>E48/12</f>
        <v>0.62</v>
      </c>
      <c r="G48" s="11">
        <v>2059.2</v>
      </c>
      <c r="H48" s="11">
        <v>1.07</v>
      </c>
      <c r="I48" s="12">
        <v>0.42</v>
      </c>
      <c r="J48" s="11"/>
    </row>
    <row r="49" spans="1:10" s="18" customFormat="1" ht="29.25" customHeight="1">
      <c r="A49" s="26" t="s">
        <v>21</v>
      </c>
      <c r="B49" s="21"/>
      <c r="C49" s="23" t="s">
        <v>132</v>
      </c>
      <c r="D49" s="23">
        <f>E49*G49</f>
        <v>5436.29</v>
      </c>
      <c r="E49" s="22">
        <f>F49*12</f>
        <v>2.64</v>
      </c>
      <c r="F49" s="22">
        <v>0.22</v>
      </c>
      <c r="G49" s="11">
        <v>2059.2</v>
      </c>
      <c r="H49" s="11">
        <v>1.07</v>
      </c>
      <c r="I49" s="12">
        <v>0.14</v>
      </c>
      <c r="J49" s="11"/>
    </row>
    <row r="50" spans="1:10" s="18" customFormat="1" ht="25.5">
      <c r="A50" s="42" t="s">
        <v>97</v>
      </c>
      <c r="B50" s="44" t="s">
        <v>65</v>
      </c>
      <c r="C50" s="23"/>
      <c r="D50" s="23"/>
      <c r="E50" s="22"/>
      <c r="F50" s="22"/>
      <c r="G50" s="11">
        <v>2059.2</v>
      </c>
      <c r="H50" s="11"/>
      <c r="I50" s="12"/>
      <c r="J50" s="11"/>
    </row>
    <row r="51" spans="1:10" s="18" customFormat="1" ht="32.25" customHeight="1">
      <c r="A51" s="42" t="s">
        <v>98</v>
      </c>
      <c r="B51" s="44" t="s">
        <v>65</v>
      </c>
      <c r="C51" s="23"/>
      <c r="D51" s="23"/>
      <c r="E51" s="22"/>
      <c r="F51" s="22"/>
      <c r="G51" s="11">
        <v>2059.2</v>
      </c>
      <c r="H51" s="11"/>
      <c r="I51" s="12"/>
      <c r="J51" s="11"/>
    </row>
    <row r="52" spans="1:10" s="18" customFormat="1" ht="15">
      <c r="A52" s="42" t="s">
        <v>99</v>
      </c>
      <c r="B52" s="44" t="s">
        <v>54</v>
      </c>
      <c r="C52" s="23"/>
      <c r="D52" s="23"/>
      <c r="E52" s="22"/>
      <c r="F52" s="22"/>
      <c r="G52" s="11">
        <v>2059.2</v>
      </c>
      <c r="H52" s="11"/>
      <c r="I52" s="12"/>
      <c r="J52" s="11"/>
    </row>
    <row r="53" spans="1:10" s="18" customFormat="1" ht="21" customHeight="1">
      <c r="A53" s="42" t="s">
        <v>100</v>
      </c>
      <c r="B53" s="44" t="s">
        <v>65</v>
      </c>
      <c r="C53" s="23"/>
      <c r="D53" s="23"/>
      <c r="E53" s="22"/>
      <c r="F53" s="22"/>
      <c r="G53" s="11">
        <v>2059.2</v>
      </c>
      <c r="H53" s="11"/>
      <c r="I53" s="12"/>
      <c r="J53" s="11"/>
    </row>
    <row r="54" spans="1:10" s="18" customFormat="1" ht="25.5">
      <c r="A54" s="42" t="s">
        <v>101</v>
      </c>
      <c r="B54" s="44" t="s">
        <v>65</v>
      </c>
      <c r="C54" s="23"/>
      <c r="D54" s="23"/>
      <c r="E54" s="22"/>
      <c r="F54" s="22"/>
      <c r="G54" s="11">
        <v>2059.2</v>
      </c>
      <c r="H54" s="11"/>
      <c r="I54" s="12"/>
      <c r="J54" s="11"/>
    </row>
    <row r="55" spans="1:10" s="18" customFormat="1" ht="23.25" customHeight="1">
      <c r="A55" s="42" t="s">
        <v>102</v>
      </c>
      <c r="B55" s="44" t="s">
        <v>65</v>
      </c>
      <c r="C55" s="23"/>
      <c r="D55" s="23"/>
      <c r="E55" s="22"/>
      <c r="F55" s="22"/>
      <c r="G55" s="11">
        <v>2059.2</v>
      </c>
      <c r="H55" s="11"/>
      <c r="I55" s="12"/>
      <c r="J55" s="11"/>
    </row>
    <row r="56" spans="1:10" s="18" customFormat="1" ht="25.5">
      <c r="A56" s="42" t="s">
        <v>103</v>
      </c>
      <c r="B56" s="44" t="s">
        <v>65</v>
      </c>
      <c r="C56" s="23"/>
      <c r="D56" s="23"/>
      <c r="E56" s="22"/>
      <c r="F56" s="22"/>
      <c r="G56" s="11">
        <v>2059.2</v>
      </c>
      <c r="H56" s="11"/>
      <c r="I56" s="12"/>
      <c r="J56" s="11"/>
    </row>
    <row r="57" spans="1:10" s="18" customFormat="1" ht="18.75" customHeight="1">
      <c r="A57" s="42" t="s">
        <v>104</v>
      </c>
      <c r="B57" s="44" t="s">
        <v>65</v>
      </c>
      <c r="C57" s="23"/>
      <c r="D57" s="23"/>
      <c r="E57" s="22"/>
      <c r="F57" s="22"/>
      <c r="G57" s="11">
        <v>2059.2</v>
      </c>
      <c r="H57" s="11"/>
      <c r="I57" s="12"/>
      <c r="J57" s="11"/>
    </row>
    <row r="58" spans="1:10" s="18" customFormat="1" ht="18" customHeight="1">
      <c r="A58" s="42" t="s">
        <v>105</v>
      </c>
      <c r="B58" s="44" t="s">
        <v>65</v>
      </c>
      <c r="C58" s="23"/>
      <c r="D58" s="23"/>
      <c r="E58" s="22"/>
      <c r="F58" s="22"/>
      <c r="G58" s="11">
        <v>2059.2</v>
      </c>
      <c r="H58" s="11"/>
      <c r="I58" s="12"/>
      <c r="J58" s="11"/>
    </row>
    <row r="59" spans="1:9" s="11" customFormat="1" ht="15">
      <c r="A59" s="26" t="s">
        <v>23</v>
      </c>
      <c r="B59" s="21" t="s">
        <v>24</v>
      </c>
      <c r="C59" s="28" t="s">
        <v>133</v>
      </c>
      <c r="D59" s="28">
        <f>E59*G59</f>
        <v>1976.83</v>
      </c>
      <c r="E59" s="28">
        <f>F59*12</f>
        <v>0.96</v>
      </c>
      <c r="F59" s="28">
        <v>0.08</v>
      </c>
      <c r="G59" s="11">
        <v>2059.2</v>
      </c>
      <c r="H59" s="11">
        <v>1.07</v>
      </c>
      <c r="I59" s="12">
        <v>0.03</v>
      </c>
    </row>
    <row r="60" spans="1:9" s="11" customFormat="1" ht="15">
      <c r="A60" s="26" t="s">
        <v>25</v>
      </c>
      <c r="B60" s="21" t="s">
        <v>26</v>
      </c>
      <c r="C60" s="28" t="s">
        <v>133</v>
      </c>
      <c r="D60" s="28">
        <f>E60*G60</f>
        <v>1235.52</v>
      </c>
      <c r="E60" s="28">
        <f>12*F60</f>
        <v>0.6</v>
      </c>
      <c r="F60" s="28">
        <v>0.05</v>
      </c>
      <c r="G60" s="11">
        <v>2059.2</v>
      </c>
      <c r="H60" s="11">
        <v>1.07</v>
      </c>
      <c r="I60" s="12">
        <v>0.02</v>
      </c>
    </row>
    <row r="61" spans="1:10" s="27" customFormat="1" ht="30">
      <c r="A61" s="26" t="s">
        <v>22</v>
      </c>
      <c r="B61" s="21"/>
      <c r="C61" s="28" t="s">
        <v>128</v>
      </c>
      <c r="D61" s="28">
        <v>3535</v>
      </c>
      <c r="E61" s="28">
        <f>D61/G61</f>
        <v>1.72</v>
      </c>
      <c r="F61" s="28">
        <f>E61/12</f>
        <v>0.14</v>
      </c>
      <c r="G61" s="11">
        <v>2059.2</v>
      </c>
      <c r="H61" s="11">
        <v>1.07</v>
      </c>
      <c r="I61" s="12">
        <v>0.03</v>
      </c>
      <c r="J61" s="11"/>
    </row>
    <row r="62" spans="1:10" s="27" customFormat="1" ht="15">
      <c r="A62" s="26" t="s">
        <v>30</v>
      </c>
      <c r="B62" s="21"/>
      <c r="C62" s="28" t="s">
        <v>134</v>
      </c>
      <c r="D62" s="28">
        <f>D63+D64+D66+D67+D68+D69+D70+D71+D72+D74+D65+D75+D76+D73</f>
        <v>15891.75</v>
      </c>
      <c r="E62" s="28">
        <f>D62/G62</f>
        <v>7.72</v>
      </c>
      <c r="F62" s="28">
        <f>E62/12</f>
        <v>0.64</v>
      </c>
      <c r="G62" s="11">
        <v>2059.2</v>
      </c>
      <c r="H62" s="11">
        <v>1.07</v>
      </c>
      <c r="I62" s="12">
        <v>0.98</v>
      </c>
      <c r="J62" s="11"/>
    </row>
    <row r="63" spans="1:11" s="18" customFormat="1" ht="21.75" customHeight="1">
      <c r="A63" s="29" t="s">
        <v>124</v>
      </c>
      <c r="B63" s="24" t="s">
        <v>15</v>
      </c>
      <c r="C63" s="30"/>
      <c r="D63" s="30">
        <v>259.38</v>
      </c>
      <c r="E63" s="30"/>
      <c r="F63" s="30"/>
      <c r="G63" s="11">
        <v>2059.2</v>
      </c>
      <c r="H63" s="11">
        <v>1.07</v>
      </c>
      <c r="I63" s="12">
        <v>0.01</v>
      </c>
      <c r="J63" s="11"/>
      <c r="K63" s="27"/>
    </row>
    <row r="64" spans="1:11" s="18" customFormat="1" ht="15">
      <c r="A64" s="29" t="s">
        <v>16</v>
      </c>
      <c r="B64" s="24" t="s">
        <v>20</v>
      </c>
      <c r="C64" s="31"/>
      <c r="D64" s="31">
        <v>548.89</v>
      </c>
      <c r="E64" s="30"/>
      <c r="F64" s="30"/>
      <c r="G64" s="11">
        <v>2059.2</v>
      </c>
      <c r="H64" s="11">
        <v>1.07</v>
      </c>
      <c r="I64" s="12">
        <v>0.01</v>
      </c>
      <c r="J64" s="11"/>
      <c r="K64" s="27"/>
    </row>
    <row r="65" spans="1:11" s="18" customFormat="1" ht="15">
      <c r="A65" s="29" t="s">
        <v>64</v>
      </c>
      <c r="B65" s="33" t="s">
        <v>15</v>
      </c>
      <c r="C65" s="31"/>
      <c r="D65" s="31">
        <v>978.07</v>
      </c>
      <c r="E65" s="30"/>
      <c r="F65" s="30"/>
      <c r="G65" s="11">
        <v>2059.2</v>
      </c>
      <c r="H65" s="11"/>
      <c r="I65" s="12"/>
      <c r="J65" s="11"/>
      <c r="K65" s="27"/>
    </row>
    <row r="66" spans="1:11" s="18" customFormat="1" ht="15">
      <c r="A66" s="42" t="s">
        <v>126</v>
      </c>
      <c r="B66" s="44" t="s">
        <v>47</v>
      </c>
      <c r="C66" s="43"/>
      <c r="D66" s="43">
        <v>0</v>
      </c>
      <c r="E66" s="30"/>
      <c r="F66" s="30"/>
      <c r="G66" s="11">
        <v>2059.2</v>
      </c>
      <c r="H66" s="11"/>
      <c r="I66" s="12"/>
      <c r="J66" s="11"/>
      <c r="K66" s="27"/>
    </row>
    <row r="67" spans="1:11" s="18" customFormat="1" ht="15">
      <c r="A67" s="29" t="s">
        <v>62</v>
      </c>
      <c r="B67" s="33" t="s">
        <v>15</v>
      </c>
      <c r="C67" s="31"/>
      <c r="D67" s="31">
        <v>1046</v>
      </c>
      <c r="E67" s="30"/>
      <c r="F67" s="30"/>
      <c r="G67" s="11">
        <v>2059.2</v>
      </c>
      <c r="H67" s="11"/>
      <c r="I67" s="12"/>
      <c r="J67" s="11"/>
      <c r="K67" s="27"/>
    </row>
    <row r="68" spans="1:11" s="18" customFormat="1" ht="15">
      <c r="A68" s="29" t="s">
        <v>17</v>
      </c>
      <c r="B68" s="24" t="s">
        <v>15</v>
      </c>
      <c r="C68" s="31"/>
      <c r="D68" s="31">
        <v>4663.38</v>
      </c>
      <c r="E68" s="30"/>
      <c r="F68" s="30"/>
      <c r="G68" s="11">
        <v>2059.2</v>
      </c>
      <c r="H68" s="11">
        <v>1.07</v>
      </c>
      <c r="I68" s="12">
        <v>0.13</v>
      </c>
      <c r="J68" s="11"/>
      <c r="K68" s="27"/>
    </row>
    <row r="69" spans="1:11" s="18" customFormat="1" ht="15">
      <c r="A69" s="29" t="s">
        <v>18</v>
      </c>
      <c r="B69" s="24" t="s">
        <v>15</v>
      </c>
      <c r="C69" s="31"/>
      <c r="D69" s="31">
        <v>1097.78</v>
      </c>
      <c r="E69" s="30"/>
      <c r="F69" s="30"/>
      <c r="G69" s="11">
        <v>2059.2</v>
      </c>
      <c r="H69" s="11">
        <v>1.07</v>
      </c>
      <c r="I69" s="12">
        <v>0.03</v>
      </c>
      <c r="J69" s="11"/>
      <c r="K69" s="27"/>
    </row>
    <row r="70" spans="1:11" s="18" customFormat="1" ht="15">
      <c r="A70" s="29" t="s">
        <v>41</v>
      </c>
      <c r="B70" s="24" t="s">
        <v>15</v>
      </c>
      <c r="C70" s="31"/>
      <c r="D70" s="31">
        <v>522.99</v>
      </c>
      <c r="E70" s="30"/>
      <c r="F70" s="30"/>
      <c r="G70" s="11">
        <v>2059.2</v>
      </c>
      <c r="H70" s="11">
        <v>1.07</v>
      </c>
      <c r="I70" s="12">
        <v>0.01</v>
      </c>
      <c r="J70" s="11"/>
      <c r="K70" s="27"/>
    </row>
    <row r="71" spans="1:11" s="18" customFormat="1" ht="20.25" customHeight="1">
      <c r="A71" s="29" t="s">
        <v>42</v>
      </c>
      <c r="B71" s="24" t="s">
        <v>20</v>
      </c>
      <c r="C71" s="31"/>
      <c r="D71" s="31">
        <v>0</v>
      </c>
      <c r="E71" s="30"/>
      <c r="F71" s="30"/>
      <c r="G71" s="11">
        <v>2059.2</v>
      </c>
      <c r="H71" s="11">
        <v>1.07</v>
      </c>
      <c r="I71" s="12">
        <v>0.05</v>
      </c>
      <c r="J71" s="11"/>
      <c r="K71" s="27"/>
    </row>
    <row r="72" spans="1:11" s="18" customFormat="1" ht="25.5">
      <c r="A72" s="29" t="s">
        <v>19</v>
      </c>
      <c r="B72" s="24" t="s">
        <v>15</v>
      </c>
      <c r="C72" s="31"/>
      <c r="D72" s="31">
        <v>2447.1</v>
      </c>
      <c r="E72" s="30"/>
      <c r="F72" s="30"/>
      <c r="G72" s="11">
        <v>2059.2</v>
      </c>
      <c r="H72" s="11">
        <v>1.07</v>
      </c>
      <c r="I72" s="12">
        <v>0.06</v>
      </c>
      <c r="J72" s="11"/>
      <c r="K72" s="27"/>
    </row>
    <row r="73" spans="1:11" s="18" customFormat="1" ht="21.75" customHeight="1">
      <c r="A73" s="29" t="s">
        <v>160</v>
      </c>
      <c r="B73" s="33" t="s">
        <v>15</v>
      </c>
      <c r="C73" s="31"/>
      <c r="D73" s="31">
        <v>645.25</v>
      </c>
      <c r="E73" s="30"/>
      <c r="F73" s="30"/>
      <c r="G73" s="11"/>
      <c r="H73" s="11"/>
      <c r="I73" s="12"/>
      <c r="J73" s="11"/>
      <c r="K73" s="27"/>
    </row>
    <row r="74" spans="1:11" s="18" customFormat="1" ht="21" customHeight="1">
      <c r="A74" s="29" t="s">
        <v>125</v>
      </c>
      <c r="B74" s="24" t="s">
        <v>15</v>
      </c>
      <c r="C74" s="58"/>
      <c r="D74" s="31">
        <v>3682.91</v>
      </c>
      <c r="E74" s="30"/>
      <c r="F74" s="30"/>
      <c r="G74" s="11">
        <v>2059.2</v>
      </c>
      <c r="H74" s="11">
        <v>1.07</v>
      </c>
      <c r="I74" s="12">
        <v>0.01</v>
      </c>
      <c r="J74" s="11"/>
      <c r="K74" s="27"/>
    </row>
    <row r="75" spans="1:11" s="18" customFormat="1" ht="25.5">
      <c r="A75" s="29" t="s">
        <v>106</v>
      </c>
      <c r="B75" s="33" t="s">
        <v>122</v>
      </c>
      <c r="C75" s="31"/>
      <c r="D75" s="31">
        <v>0</v>
      </c>
      <c r="E75" s="30"/>
      <c r="F75" s="30"/>
      <c r="G75" s="11">
        <v>2059.2</v>
      </c>
      <c r="H75" s="11">
        <v>1.07</v>
      </c>
      <c r="I75" s="12">
        <v>0</v>
      </c>
      <c r="J75" s="11"/>
      <c r="K75" s="27"/>
    </row>
    <row r="76" spans="1:11" s="18" customFormat="1" ht="23.25" customHeight="1">
      <c r="A76" s="29" t="s">
        <v>107</v>
      </c>
      <c r="B76" s="44" t="s">
        <v>15</v>
      </c>
      <c r="C76" s="22"/>
      <c r="D76" s="31">
        <v>0</v>
      </c>
      <c r="E76" s="30"/>
      <c r="F76" s="30"/>
      <c r="G76" s="11">
        <v>2059.2</v>
      </c>
      <c r="H76" s="11"/>
      <c r="I76" s="12"/>
      <c r="J76" s="11"/>
      <c r="K76" s="27"/>
    </row>
    <row r="77" spans="1:10" s="27" customFormat="1" ht="30">
      <c r="A77" s="26" t="s">
        <v>35</v>
      </c>
      <c r="B77" s="21"/>
      <c r="C77" s="62" t="s">
        <v>135</v>
      </c>
      <c r="D77" s="22">
        <f>D78+D79+D80+D81+D82+D83+D84+D85+D86</f>
        <v>18963.38</v>
      </c>
      <c r="E77" s="22">
        <f>D77/G77</f>
        <v>9.21</v>
      </c>
      <c r="F77" s="22">
        <f>E77/12</f>
        <v>0.77</v>
      </c>
      <c r="G77" s="11">
        <v>2059.2</v>
      </c>
      <c r="H77" s="11">
        <v>1.07</v>
      </c>
      <c r="I77" s="12">
        <v>0.62</v>
      </c>
      <c r="J77" s="11"/>
    </row>
    <row r="78" spans="1:11" s="18" customFormat="1" ht="23.25" customHeight="1">
      <c r="A78" s="29" t="s">
        <v>31</v>
      </c>
      <c r="B78" s="24" t="s">
        <v>44</v>
      </c>
      <c r="C78" s="62"/>
      <c r="D78" s="31">
        <v>3137.99</v>
      </c>
      <c r="E78" s="30"/>
      <c r="F78" s="30"/>
      <c r="G78" s="11">
        <v>2059.2</v>
      </c>
      <c r="H78" s="11">
        <v>1.07</v>
      </c>
      <c r="I78" s="12">
        <v>0.09</v>
      </c>
      <c r="J78" s="11"/>
      <c r="K78" s="27"/>
    </row>
    <row r="79" spans="1:11" s="18" customFormat="1" ht="25.5">
      <c r="A79" s="29" t="s">
        <v>32</v>
      </c>
      <c r="B79" s="33" t="s">
        <v>15</v>
      </c>
      <c r="C79" s="62"/>
      <c r="D79" s="31">
        <v>2092.02</v>
      </c>
      <c r="E79" s="30"/>
      <c r="F79" s="30"/>
      <c r="G79" s="11">
        <v>2059.2</v>
      </c>
      <c r="H79" s="11">
        <v>1.07</v>
      </c>
      <c r="I79" s="12">
        <v>0.05</v>
      </c>
      <c r="J79" s="11"/>
      <c r="K79" s="27"/>
    </row>
    <row r="80" spans="1:11" s="18" customFormat="1" ht="18" customHeight="1">
      <c r="A80" s="29" t="s">
        <v>48</v>
      </c>
      <c r="B80" s="24" t="s">
        <v>47</v>
      </c>
      <c r="C80" s="62"/>
      <c r="D80" s="31">
        <v>2195.49</v>
      </c>
      <c r="E80" s="30"/>
      <c r="F80" s="30"/>
      <c r="G80" s="11">
        <v>2059.2</v>
      </c>
      <c r="H80" s="11">
        <v>1.07</v>
      </c>
      <c r="I80" s="12">
        <v>0.06</v>
      </c>
      <c r="J80" s="11"/>
      <c r="K80" s="27"/>
    </row>
    <row r="81" spans="1:11" s="18" customFormat="1" ht="30.75" customHeight="1">
      <c r="A81" s="29" t="s">
        <v>45</v>
      </c>
      <c r="B81" s="24" t="s">
        <v>46</v>
      </c>
      <c r="C81" s="62"/>
      <c r="D81" s="31">
        <v>0</v>
      </c>
      <c r="E81" s="30"/>
      <c r="F81" s="30"/>
      <c r="G81" s="11">
        <v>2059.2</v>
      </c>
      <c r="H81" s="11">
        <v>1.07</v>
      </c>
      <c r="I81" s="12">
        <v>0.05</v>
      </c>
      <c r="J81" s="11"/>
      <c r="K81" s="27"/>
    </row>
    <row r="82" spans="1:11" s="18" customFormat="1" ht="20.25" customHeight="1">
      <c r="A82" s="29" t="s">
        <v>127</v>
      </c>
      <c r="B82" s="33" t="s">
        <v>15</v>
      </c>
      <c r="C82" s="23"/>
      <c r="D82" s="31">
        <v>0</v>
      </c>
      <c r="E82" s="30"/>
      <c r="F82" s="30"/>
      <c r="G82" s="11">
        <v>2059.2</v>
      </c>
      <c r="H82" s="11"/>
      <c r="I82" s="12"/>
      <c r="J82" s="11"/>
      <c r="K82" s="27"/>
    </row>
    <row r="83" spans="1:11" s="18" customFormat="1" ht="23.25" customHeight="1">
      <c r="A83" s="29" t="s">
        <v>43</v>
      </c>
      <c r="B83" s="24" t="s">
        <v>7</v>
      </c>
      <c r="C83" s="23"/>
      <c r="D83" s="31">
        <v>7440.48</v>
      </c>
      <c r="E83" s="30"/>
      <c r="F83" s="30"/>
      <c r="G83" s="11">
        <v>2059.2</v>
      </c>
      <c r="H83" s="11">
        <v>1.07</v>
      </c>
      <c r="I83" s="12">
        <v>0.2</v>
      </c>
      <c r="J83" s="11"/>
      <c r="K83" s="27"/>
    </row>
    <row r="84" spans="1:11" s="18" customFormat="1" ht="25.5">
      <c r="A84" s="29" t="s">
        <v>108</v>
      </c>
      <c r="B84" s="33" t="s">
        <v>15</v>
      </c>
      <c r="C84" s="62"/>
      <c r="D84" s="31">
        <v>4097.4</v>
      </c>
      <c r="E84" s="30"/>
      <c r="F84" s="30"/>
      <c r="G84" s="11">
        <v>2059.2</v>
      </c>
      <c r="H84" s="11"/>
      <c r="I84" s="12"/>
      <c r="J84" s="11"/>
      <c r="K84" s="27"/>
    </row>
    <row r="85" spans="1:11" s="18" customFormat="1" ht="25.5">
      <c r="A85" s="29" t="s">
        <v>106</v>
      </c>
      <c r="B85" s="33" t="s">
        <v>15</v>
      </c>
      <c r="C85" s="28"/>
      <c r="D85" s="31">
        <f>E85*G85</f>
        <v>0</v>
      </c>
      <c r="E85" s="30"/>
      <c r="F85" s="30"/>
      <c r="G85" s="11">
        <v>2059.2</v>
      </c>
      <c r="H85" s="11">
        <v>1.07</v>
      </c>
      <c r="I85" s="12">
        <v>0</v>
      </c>
      <c r="J85" s="11"/>
      <c r="K85" s="27"/>
    </row>
    <row r="86" spans="1:11" s="18" customFormat="1" ht="27" customHeight="1">
      <c r="A86" s="42" t="s">
        <v>109</v>
      </c>
      <c r="B86" s="33" t="s">
        <v>47</v>
      </c>
      <c r="C86" s="22"/>
      <c r="D86" s="43">
        <v>0</v>
      </c>
      <c r="E86" s="32"/>
      <c r="F86" s="32"/>
      <c r="G86" s="11">
        <v>2059.2</v>
      </c>
      <c r="H86" s="11"/>
      <c r="I86" s="12"/>
      <c r="J86" s="11"/>
      <c r="K86" s="27"/>
    </row>
    <row r="87" spans="1:11" s="18" customFormat="1" ht="30">
      <c r="A87" s="26" t="s">
        <v>36</v>
      </c>
      <c r="B87" s="24"/>
      <c r="C87" s="22" t="s">
        <v>136</v>
      </c>
      <c r="D87" s="22">
        <f>D88+D89+D90+D91</f>
        <v>0</v>
      </c>
      <c r="E87" s="22">
        <f>D87/G87</f>
        <v>0</v>
      </c>
      <c r="F87" s="22">
        <f>E87/12</f>
        <v>0</v>
      </c>
      <c r="G87" s="11">
        <v>2059.2</v>
      </c>
      <c r="H87" s="11">
        <v>1.07</v>
      </c>
      <c r="I87" s="12">
        <v>0.13</v>
      </c>
      <c r="J87" s="11"/>
      <c r="K87" s="27"/>
    </row>
    <row r="88" spans="1:11" s="18" customFormat="1" ht="15">
      <c r="A88" s="29" t="s">
        <v>167</v>
      </c>
      <c r="B88" s="24" t="s">
        <v>15</v>
      </c>
      <c r="C88" s="43"/>
      <c r="D88" s="43">
        <v>0</v>
      </c>
      <c r="E88" s="53"/>
      <c r="F88" s="53"/>
      <c r="G88" s="11">
        <v>2059.2</v>
      </c>
      <c r="H88" s="11"/>
      <c r="I88" s="12"/>
      <c r="J88" s="11"/>
      <c r="K88" s="27"/>
    </row>
    <row r="89" spans="1:11" s="18" customFormat="1" ht="15">
      <c r="A89" s="54" t="s">
        <v>148</v>
      </c>
      <c r="B89" s="57" t="s">
        <v>47</v>
      </c>
      <c r="C89" s="53"/>
      <c r="D89" s="53">
        <v>0</v>
      </c>
      <c r="E89" s="53"/>
      <c r="F89" s="53"/>
      <c r="G89" s="11">
        <v>2059.2</v>
      </c>
      <c r="H89" s="11"/>
      <c r="I89" s="12"/>
      <c r="J89" s="11"/>
      <c r="K89" s="27"/>
    </row>
    <row r="90" spans="1:11" s="18" customFormat="1" ht="15">
      <c r="A90" s="29" t="s">
        <v>111</v>
      </c>
      <c r="B90" s="33" t="s">
        <v>122</v>
      </c>
      <c r="C90" s="31"/>
      <c r="D90" s="31">
        <v>0</v>
      </c>
      <c r="E90" s="30"/>
      <c r="F90" s="30"/>
      <c r="G90" s="11">
        <v>2059.2</v>
      </c>
      <c r="H90" s="11"/>
      <c r="I90" s="12"/>
      <c r="J90" s="11"/>
      <c r="K90" s="27"/>
    </row>
    <row r="91" spans="1:11" s="18" customFormat="1" ht="25.5">
      <c r="A91" s="29" t="s">
        <v>112</v>
      </c>
      <c r="B91" s="33" t="s">
        <v>122</v>
      </c>
      <c r="C91" s="31"/>
      <c r="D91" s="31">
        <f>E91*G91</f>
        <v>0</v>
      </c>
      <c r="E91" s="30"/>
      <c r="F91" s="30"/>
      <c r="G91" s="11">
        <v>2059.2</v>
      </c>
      <c r="H91" s="11">
        <v>1.07</v>
      </c>
      <c r="I91" s="12">
        <v>0</v>
      </c>
      <c r="J91" s="11"/>
      <c r="K91" s="27"/>
    </row>
    <row r="92" spans="1:11" s="18" customFormat="1" ht="15">
      <c r="A92" s="26" t="s">
        <v>113</v>
      </c>
      <c r="B92" s="24"/>
      <c r="C92" s="22" t="s">
        <v>137</v>
      </c>
      <c r="D92" s="22">
        <f>D93+D94+D95+D96+D97+D98</f>
        <v>6681.87</v>
      </c>
      <c r="E92" s="22">
        <f>D92/G92</f>
        <v>3.24</v>
      </c>
      <c r="F92" s="22">
        <f>E92/12</f>
        <v>0.27</v>
      </c>
      <c r="G92" s="11">
        <v>2059.2</v>
      </c>
      <c r="H92" s="11">
        <v>1.07</v>
      </c>
      <c r="I92" s="12">
        <v>0.33</v>
      </c>
      <c r="J92" s="11"/>
      <c r="K92" s="27"/>
    </row>
    <row r="93" spans="1:11" s="18" customFormat="1" ht="18.75" customHeight="1">
      <c r="A93" s="29" t="s">
        <v>33</v>
      </c>
      <c r="B93" s="24" t="s">
        <v>7</v>
      </c>
      <c r="C93" s="62"/>
      <c r="D93" s="31">
        <f aca="true" t="shared" si="0" ref="D93:D98">E93*G93</f>
        <v>0</v>
      </c>
      <c r="E93" s="30"/>
      <c r="F93" s="30"/>
      <c r="G93" s="11">
        <v>2059.2</v>
      </c>
      <c r="H93" s="11">
        <v>1.07</v>
      </c>
      <c r="I93" s="12">
        <v>0</v>
      </c>
      <c r="J93" s="11"/>
      <c r="K93" s="27"/>
    </row>
    <row r="94" spans="1:11" s="18" customFormat="1" ht="46.5" customHeight="1">
      <c r="A94" s="29" t="s">
        <v>114</v>
      </c>
      <c r="B94" s="24" t="s">
        <v>15</v>
      </c>
      <c r="C94" s="62"/>
      <c r="D94" s="31">
        <v>5588.47</v>
      </c>
      <c r="E94" s="30"/>
      <c r="F94" s="30"/>
      <c r="G94" s="11">
        <v>2059.2</v>
      </c>
      <c r="H94" s="11">
        <v>1.07</v>
      </c>
      <c r="I94" s="12">
        <v>0.15</v>
      </c>
      <c r="J94" s="11"/>
      <c r="K94" s="27"/>
    </row>
    <row r="95" spans="1:11" s="18" customFormat="1" ht="44.25" customHeight="1">
      <c r="A95" s="29" t="s">
        <v>115</v>
      </c>
      <c r="B95" s="24" t="s">
        <v>15</v>
      </c>
      <c r="C95" s="62"/>
      <c r="D95" s="31">
        <v>1093.4</v>
      </c>
      <c r="E95" s="30"/>
      <c r="F95" s="30"/>
      <c r="G95" s="11">
        <v>2059.2</v>
      </c>
      <c r="H95" s="11">
        <v>1.07</v>
      </c>
      <c r="I95" s="12">
        <v>0.03</v>
      </c>
      <c r="J95" s="11"/>
      <c r="K95" s="27"/>
    </row>
    <row r="96" spans="1:11" s="18" customFormat="1" ht="27.75" customHeight="1">
      <c r="A96" s="29" t="s">
        <v>50</v>
      </c>
      <c r="B96" s="24" t="s">
        <v>10</v>
      </c>
      <c r="C96" s="62"/>
      <c r="D96" s="31">
        <f t="shared" si="0"/>
        <v>0</v>
      </c>
      <c r="E96" s="30"/>
      <c r="F96" s="30"/>
      <c r="G96" s="11">
        <v>2059.2</v>
      </c>
      <c r="H96" s="11">
        <v>1.07</v>
      </c>
      <c r="I96" s="12">
        <v>0</v>
      </c>
      <c r="J96" s="11"/>
      <c r="K96" s="27"/>
    </row>
    <row r="97" spans="1:11" s="18" customFormat="1" ht="15">
      <c r="A97" s="29" t="s">
        <v>38</v>
      </c>
      <c r="B97" s="33" t="s">
        <v>116</v>
      </c>
      <c r="C97" s="62"/>
      <c r="D97" s="31">
        <f t="shared" si="0"/>
        <v>0</v>
      </c>
      <c r="E97" s="30"/>
      <c r="F97" s="30"/>
      <c r="G97" s="11">
        <v>2059.2</v>
      </c>
      <c r="H97" s="11">
        <v>1.07</v>
      </c>
      <c r="I97" s="12">
        <v>0</v>
      </c>
      <c r="J97" s="11"/>
      <c r="K97" s="27"/>
    </row>
    <row r="98" spans="1:11" s="18" customFormat="1" ht="54" customHeight="1">
      <c r="A98" s="29" t="s">
        <v>117</v>
      </c>
      <c r="B98" s="33" t="s">
        <v>65</v>
      </c>
      <c r="C98" s="62"/>
      <c r="D98" s="31">
        <f t="shared" si="0"/>
        <v>0</v>
      </c>
      <c r="E98" s="30"/>
      <c r="F98" s="30"/>
      <c r="G98" s="11">
        <v>2059.2</v>
      </c>
      <c r="H98" s="11">
        <v>1.07</v>
      </c>
      <c r="I98" s="12">
        <v>0</v>
      </c>
      <c r="J98" s="11"/>
      <c r="K98" s="27"/>
    </row>
    <row r="99" spans="1:11" s="18" customFormat="1" ht="15">
      <c r="A99" s="26" t="s">
        <v>37</v>
      </c>
      <c r="B99" s="24"/>
      <c r="C99" s="22" t="s">
        <v>138</v>
      </c>
      <c r="D99" s="22">
        <f>D100</f>
        <v>1311.87</v>
      </c>
      <c r="E99" s="22">
        <f>D99/G99</f>
        <v>0.64</v>
      </c>
      <c r="F99" s="22">
        <f>E99/12</f>
        <v>0.05</v>
      </c>
      <c r="G99" s="11">
        <v>2059.2</v>
      </c>
      <c r="H99" s="11">
        <v>1.07</v>
      </c>
      <c r="I99" s="12">
        <v>0.13</v>
      </c>
      <c r="J99" s="11"/>
      <c r="K99" s="27"/>
    </row>
    <row r="100" spans="1:11" s="18" customFormat="1" ht="15">
      <c r="A100" s="29" t="s">
        <v>34</v>
      </c>
      <c r="B100" s="24" t="s">
        <v>15</v>
      </c>
      <c r="C100" s="31"/>
      <c r="D100" s="31">
        <v>1311.87</v>
      </c>
      <c r="E100" s="30"/>
      <c r="F100" s="30"/>
      <c r="G100" s="11">
        <v>2059.2</v>
      </c>
      <c r="H100" s="11">
        <v>1.07</v>
      </c>
      <c r="I100" s="12">
        <v>0.03</v>
      </c>
      <c r="J100" s="11"/>
      <c r="K100" s="27"/>
    </row>
    <row r="101" spans="1:11" s="11" customFormat="1" ht="15">
      <c r="A101" s="26" t="s">
        <v>40</v>
      </c>
      <c r="B101" s="21"/>
      <c r="C101" s="22" t="s">
        <v>139</v>
      </c>
      <c r="D101" s="22">
        <f>D102+D103</f>
        <v>8320</v>
      </c>
      <c r="E101" s="22">
        <f>D101/G101</f>
        <v>4.04</v>
      </c>
      <c r="F101" s="22">
        <f>E101/12</f>
        <v>0.34</v>
      </c>
      <c r="G101" s="11">
        <v>2059.2</v>
      </c>
      <c r="H101" s="11">
        <v>1.07</v>
      </c>
      <c r="I101" s="12">
        <v>0.29</v>
      </c>
      <c r="K101" s="27"/>
    </row>
    <row r="102" spans="1:11" s="18" customFormat="1" ht="47.25" customHeight="1">
      <c r="A102" s="42" t="s">
        <v>118</v>
      </c>
      <c r="B102" s="33" t="s">
        <v>20</v>
      </c>
      <c r="C102" s="31"/>
      <c r="D102" s="31">
        <v>8320</v>
      </c>
      <c r="E102" s="30"/>
      <c r="F102" s="30"/>
      <c r="G102" s="11">
        <v>2059.2</v>
      </c>
      <c r="H102" s="11"/>
      <c r="I102" s="12"/>
      <c r="J102" s="11"/>
      <c r="K102" s="27"/>
    </row>
    <row r="103" spans="1:11" s="18" customFormat="1" ht="15">
      <c r="A103" s="42" t="s">
        <v>161</v>
      </c>
      <c r="B103" s="33" t="s">
        <v>65</v>
      </c>
      <c r="C103" s="31"/>
      <c r="D103" s="31">
        <v>0</v>
      </c>
      <c r="E103" s="30"/>
      <c r="F103" s="30"/>
      <c r="G103" s="11">
        <v>2059.2</v>
      </c>
      <c r="H103" s="11">
        <v>1.07</v>
      </c>
      <c r="I103" s="12">
        <v>0.24</v>
      </c>
      <c r="J103" s="11"/>
      <c r="K103" s="27"/>
    </row>
    <row r="104" spans="1:11" s="11" customFormat="1" ht="15">
      <c r="A104" s="26" t="s">
        <v>39</v>
      </c>
      <c r="B104" s="21"/>
      <c r="C104" s="22" t="s">
        <v>140</v>
      </c>
      <c r="D104" s="22">
        <f>D105+D106</f>
        <v>13818.96</v>
      </c>
      <c r="E104" s="22">
        <f>D104/G104</f>
        <v>6.71</v>
      </c>
      <c r="F104" s="22">
        <f>E104/12+0.01</f>
        <v>0.57</v>
      </c>
      <c r="G104" s="11">
        <v>2059.2</v>
      </c>
      <c r="H104" s="11">
        <v>1.07</v>
      </c>
      <c r="I104" s="12">
        <v>0.41</v>
      </c>
      <c r="K104" s="27"/>
    </row>
    <row r="105" spans="1:11" s="18" customFormat="1" ht="15">
      <c r="A105" s="29" t="s">
        <v>49</v>
      </c>
      <c r="B105" s="33" t="s">
        <v>20</v>
      </c>
      <c r="C105" s="31"/>
      <c r="D105" s="31">
        <f>20728.44/3*2</f>
        <v>13818.96</v>
      </c>
      <c r="E105" s="30"/>
      <c r="F105" s="30"/>
      <c r="G105" s="11">
        <v>2059.2</v>
      </c>
      <c r="H105" s="11">
        <v>1.07</v>
      </c>
      <c r="I105" s="12">
        <v>0.37</v>
      </c>
      <c r="J105" s="11"/>
      <c r="K105" s="27"/>
    </row>
    <row r="106" spans="1:11" s="18" customFormat="1" ht="15">
      <c r="A106" s="29" t="s">
        <v>52</v>
      </c>
      <c r="B106" s="33" t="s">
        <v>44</v>
      </c>
      <c r="C106" s="31"/>
      <c r="D106" s="31">
        <v>0</v>
      </c>
      <c r="E106" s="30"/>
      <c r="F106" s="30"/>
      <c r="G106" s="11">
        <v>2059.2</v>
      </c>
      <c r="H106" s="11"/>
      <c r="I106" s="12"/>
      <c r="J106" s="11"/>
      <c r="K106" s="27"/>
    </row>
    <row r="107" spans="1:9" s="11" customFormat="1" ht="170.25">
      <c r="A107" s="34" t="s">
        <v>169</v>
      </c>
      <c r="B107" s="21" t="s">
        <v>10</v>
      </c>
      <c r="C107" s="35"/>
      <c r="D107" s="35">
        <v>0</v>
      </c>
      <c r="E107" s="35">
        <f>D107/G107</f>
        <v>0</v>
      </c>
      <c r="F107" s="35">
        <f>E107/12</f>
        <v>0</v>
      </c>
      <c r="G107" s="11">
        <v>2059.2</v>
      </c>
      <c r="H107" s="11">
        <v>1.07</v>
      </c>
      <c r="I107" s="12">
        <v>0.3</v>
      </c>
    </row>
    <row r="108" spans="1:9" s="11" customFormat="1" ht="18.75">
      <c r="A108" s="61" t="s">
        <v>163</v>
      </c>
      <c r="B108" s="21" t="s">
        <v>7</v>
      </c>
      <c r="C108" s="36"/>
      <c r="D108" s="36">
        <v>1280.24</v>
      </c>
      <c r="E108" s="36">
        <f>D108/G108</f>
        <v>0.62</v>
      </c>
      <c r="F108" s="35">
        <f>E108/12</f>
        <v>0.05</v>
      </c>
      <c r="G108" s="11">
        <v>2059.2</v>
      </c>
      <c r="I108" s="12"/>
    </row>
    <row r="109" spans="1:9" s="11" customFormat="1" ht="18.75">
      <c r="A109" s="61" t="s">
        <v>164</v>
      </c>
      <c r="B109" s="21" t="s">
        <v>7</v>
      </c>
      <c r="C109" s="36"/>
      <c r="D109" s="36">
        <f>(1280.24+2906.05)</f>
        <v>4186.29</v>
      </c>
      <c r="E109" s="36">
        <f>D109/G109</f>
        <v>2.03</v>
      </c>
      <c r="F109" s="35">
        <f>E109/12</f>
        <v>0.17</v>
      </c>
      <c r="G109" s="11">
        <v>2059.2</v>
      </c>
      <c r="I109" s="12"/>
    </row>
    <row r="110" spans="1:9" s="11" customFormat="1" ht="18.75">
      <c r="A110" s="61" t="s">
        <v>165</v>
      </c>
      <c r="B110" s="21" t="s">
        <v>7</v>
      </c>
      <c r="C110" s="36"/>
      <c r="D110" s="36">
        <v>26007.55</v>
      </c>
      <c r="E110" s="36">
        <f>D110/G110</f>
        <v>12.63</v>
      </c>
      <c r="F110" s="35">
        <f>E110/12</f>
        <v>1.05</v>
      </c>
      <c r="G110" s="11">
        <v>2059.2</v>
      </c>
      <c r="I110" s="12"/>
    </row>
    <row r="111" spans="1:9" s="11" customFormat="1" ht="18.75">
      <c r="A111" s="61" t="s">
        <v>166</v>
      </c>
      <c r="B111" s="21" t="s">
        <v>7</v>
      </c>
      <c r="C111" s="36"/>
      <c r="D111" s="36">
        <v>2646.35</v>
      </c>
      <c r="E111" s="36">
        <f>D111/G111</f>
        <v>1.29</v>
      </c>
      <c r="F111" s="35">
        <f>E111/12</f>
        <v>0.11</v>
      </c>
      <c r="G111" s="11">
        <v>2059.2</v>
      </c>
      <c r="I111" s="12"/>
    </row>
    <row r="112" spans="1:9" s="11" customFormat="1" ht="19.5" thickBot="1">
      <c r="A112" s="84" t="s">
        <v>119</v>
      </c>
      <c r="B112" s="85" t="s">
        <v>9</v>
      </c>
      <c r="C112" s="35"/>
      <c r="D112" s="35">
        <f>E112*G112</f>
        <v>50903.42</v>
      </c>
      <c r="E112" s="35">
        <f>12*F112</f>
        <v>24.72</v>
      </c>
      <c r="F112" s="35">
        <v>2.06</v>
      </c>
      <c r="G112" s="11">
        <v>2059.2</v>
      </c>
      <c r="I112" s="12"/>
    </row>
    <row r="113" spans="1:9" s="11" customFormat="1" ht="19.5" thickBot="1">
      <c r="A113" s="63" t="s">
        <v>60</v>
      </c>
      <c r="B113" s="9"/>
      <c r="C113" s="64"/>
      <c r="D113" s="86">
        <f>D112+D107+D104+D101+D99+D92+D87+D77+D62+D61+D60+D59+D49+D48+D47+D40+D39+D28+D14+D41++D111+D110+D109+D108</f>
        <v>457538.82</v>
      </c>
      <c r="E113" s="86">
        <f>E112+E107+E104+E101+E99+E92+E87+E77+E62+E61+E60+E59+E49+E48+E47+E40+E39+E28+E14+E41++E111+E110+E109+E108</f>
        <v>222.19</v>
      </c>
      <c r="F113" s="86">
        <f>F112+F107+F104+F101+F99+F92+F87+F77+F62+F61+F60+F59+F49+F48+F47+F40+F39+F28+F14+F41++F111+F110+F109+F108</f>
        <v>18.52</v>
      </c>
      <c r="G113" s="11">
        <v>2059.2</v>
      </c>
      <c r="I113" s="12"/>
    </row>
    <row r="114" spans="1:9" s="11" customFormat="1" ht="19.5" thickBot="1">
      <c r="A114" s="37"/>
      <c r="B114" s="38"/>
      <c r="C114" s="39"/>
      <c r="D114" s="39"/>
      <c r="E114" s="39"/>
      <c r="F114" s="39"/>
      <c r="I114" s="12"/>
    </row>
    <row r="115" spans="1:9" s="68" customFormat="1" ht="38.25" thickBot="1">
      <c r="A115" s="63" t="s">
        <v>143</v>
      </c>
      <c r="B115" s="81"/>
      <c r="C115" s="82"/>
      <c r="D115" s="83">
        <f>SUM(D116:D120)</f>
        <v>18616.72</v>
      </c>
      <c r="E115" s="83">
        <f>SUM(E116:E120)</f>
        <v>9.04</v>
      </c>
      <c r="F115" s="83">
        <f>SUM(F116:F120)</f>
        <v>0.76</v>
      </c>
      <c r="G115" s="68">
        <v>2059.2</v>
      </c>
      <c r="I115" s="69"/>
    </row>
    <row r="116" spans="1:9" s="11" customFormat="1" ht="15">
      <c r="A116" s="54" t="s">
        <v>168</v>
      </c>
      <c r="B116" s="57"/>
      <c r="C116" s="53"/>
      <c r="D116" s="60">
        <v>1746.64</v>
      </c>
      <c r="E116" s="60">
        <f>D116/G116</f>
        <v>0.85</v>
      </c>
      <c r="F116" s="75">
        <f>E116/12</f>
        <v>0.07</v>
      </c>
      <c r="G116" s="11">
        <v>2059.2</v>
      </c>
      <c r="I116" s="12"/>
    </row>
    <row r="117" spans="1:9" s="11" customFormat="1" ht="15">
      <c r="A117" s="54" t="s">
        <v>146</v>
      </c>
      <c r="B117" s="57"/>
      <c r="C117" s="53"/>
      <c r="D117" s="60">
        <v>6594.62</v>
      </c>
      <c r="E117" s="60">
        <f>D117/G117</f>
        <v>3.2</v>
      </c>
      <c r="F117" s="75">
        <f>E117/12</f>
        <v>0.27</v>
      </c>
      <c r="G117" s="11">
        <v>2059.2</v>
      </c>
      <c r="I117" s="12"/>
    </row>
    <row r="118" spans="1:9" s="11" customFormat="1" ht="15">
      <c r="A118" s="54" t="s">
        <v>147</v>
      </c>
      <c r="B118" s="57"/>
      <c r="C118" s="53"/>
      <c r="D118" s="60">
        <v>3341.84</v>
      </c>
      <c r="E118" s="60">
        <f>D118/G118</f>
        <v>1.62</v>
      </c>
      <c r="F118" s="75">
        <f>E118/12</f>
        <v>0.14</v>
      </c>
      <c r="G118" s="11">
        <v>2059.2</v>
      </c>
      <c r="I118" s="12"/>
    </row>
    <row r="119" spans="1:9" s="11" customFormat="1" ht="15">
      <c r="A119" s="59" t="s">
        <v>149</v>
      </c>
      <c r="B119" s="57"/>
      <c r="C119" s="53"/>
      <c r="D119" s="60">
        <v>4945.5</v>
      </c>
      <c r="E119" s="60">
        <f>D119/G119</f>
        <v>2.4</v>
      </c>
      <c r="F119" s="75">
        <f>E119/12</f>
        <v>0.2</v>
      </c>
      <c r="G119" s="11">
        <v>2059.2</v>
      </c>
      <c r="I119" s="12"/>
    </row>
    <row r="120" spans="1:9" s="11" customFormat="1" ht="15">
      <c r="A120" s="54" t="s">
        <v>150</v>
      </c>
      <c r="B120" s="57"/>
      <c r="C120" s="53"/>
      <c r="D120" s="60">
        <v>1988.12</v>
      </c>
      <c r="E120" s="60">
        <f>D120/G120</f>
        <v>0.97</v>
      </c>
      <c r="F120" s="75">
        <f>E120/12</f>
        <v>0.08</v>
      </c>
      <c r="G120" s="11">
        <v>2059.2</v>
      </c>
      <c r="I120" s="12"/>
    </row>
    <row r="121" spans="1:9" s="11" customFormat="1" ht="19.5" thickBot="1">
      <c r="A121" s="37"/>
      <c r="B121" s="38"/>
      <c r="C121" s="39"/>
      <c r="D121" s="78"/>
      <c r="E121" s="78"/>
      <c r="F121" s="78"/>
      <c r="G121" s="11">
        <v>2059.2</v>
      </c>
      <c r="I121" s="12"/>
    </row>
    <row r="122" spans="1:9" s="73" customFormat="1" ht="20.25" thickBot="1">
      <c r="A122" s="61" t="s">
        <v>141</v>
      </c>
      <c r="B122" s="71"/>
      <c r="C122" s="72"/>
      <c r="D122" s="79">
        <f>D113+D115</f>
        <v>476155.54</v>
      </c>
      <c r="E122" s="79">
        <f>E113+E115</f>
        <v>231.23</v>
      </c>
      <c r="F122" s="80">
        <f>F113+F115</f>
        <v>19.28</v>
      </c>
      <c r="I122" s="74"/>
    </row>
    <row r="123" spans="1:9" s="11" customFormat="1" ht="18.75">
      <c r="A123" s="37"/>
      <c r="B123" s="38"/>
      <c r="C123" s="39"/>
      <c r="D123" s="39"/>
      <c r="E123" s="39"/>
      <c r="F123" s="39"/>
      <c r="I123" s="12"/>
    </row>
    <row r="124" spans="1:9" s="11" customFormat="1" ht="22.5" customHeight="1">
      <c r="A124" s="26" t="s">
        <v>87</v>
      </c>
      <c r="B124" s="21" t="s">
        <v>9</v>
      </c>
      <c r="C124" s="28" t="s">
        <v>131</v>
      </c>
      <c r="D124" s="28">
        <f>161295.08*1.086</f>
        <v>175166.46</v>
      </c>
      <c r="E124" s="28">
        <f>D124/G124</f>
        <v>85.07</v>
      </c>
      <c r="F124" s="28">
        <f>E124/12</f>
        <v>7.09</v>
      </c>
      <c r="G124" s="11">
        <v>2059.2</v>
      </c>
      <c r="I124" s="12"/>
    </row>
    <row r="125" spans="1:9" s="11" customFormat="1" ht="18.75">
      <c r="A125" s="37"/>
      <c r="B125" s="38"/>
      <c r="C125" s="39"/>
      <c r="D125" s="39"/>
      <c r="E125" s="39"/>
      <c r="F125" s="39"/>
      <c r="I125" s="12"/>
    </row>
    <row r="126" spans="1:9" s="11" customFormat="1" ht="28.5" customHeight="1">
      <c r="A126" s="61" t="s">
        <v>142</v>
      </c>
      <c r="B126" s="21"/>
      <c r="C126" s="28"/>
      <c r="D126" s="28">
        <f>D122+D124</f>
        <v>651322</v>
      </c>
      <c r="E126" s="28">
        <f>E122+E124</f>
        <v>316.3</v>
      </c>
      <c r="F126" s="28">
        <f>F122+F124</f>
        <v>26.37</v>
      </c>
      <c r="I126" s="12"/>
    </row>
    <row r="127" spans="1:9" s="11" customFormat="1" ht="18.75">
      <c r="A127" s="48"/>
      <c r="B127" s="38"/>
      <c r="C127" s="39"/>
      <c r="D127" s="39"/>
      <c r="E127" s="39"/>
      <c r="F127" s="39"/>
      <c r="I127" s="12"/>
    </row>
    <row r="128" spans="1:9" s="11" customFormat="1" ht="18.75">
      <c r="A128" s="48"/>
      <c r="B128" s="38"/>
      <c r="C128" s="39"/>
      <c r="D128" s="39"/>
      <c r="E128" s="39"/>
      <c r="F128" s="39"/>
      <c r="I128" s="12"/>
    </row>
    <row r="129" spans="1:9" s="45" customFormat="1" ht="19.5">
      <c r="A129" s="49"/>
      <c r="B129" s="50"/>
      <c r="C129" s="51"/>
      <c r="D129" s="51"/>
      <c r="E129" s="51"/>
      <c r="F129" s="51"/>
      <c r="I129" s="46"/>
    </row>
    <row r="130" spans="1:9" s="40" customFormat="1" ht="14.25">
      <c r="A130" s="101" t="s">
        <v>27</v>
      </c>
      <c r="B130" s="101"/>
      <c r="C130" s="101"/>
      <c r="D130" s="101"/>
      <c r="I130" s="41"/>
    </row>
    <row r="131" s="40" customFormat="1" ht="12.75">
      <c r="I131" s="41"/>
    </row>
    <row r="132" spans="1:9" s="40" customFormat="1" ht="12.75">
      <c r="A132" s="47" t="s">
        <v>28</v>
      </c>
      <c r="I132" s="41"/>
    </row>
    <row r="133" s="40" customFormat="1" ht="12.75">
      <c r="I133" s="41"/>
    </row>
    <row r="134" s="40" customFormat="1" ht="12.75">
      <c r="I134" s="41"/>
    </row>
    <row r="135" s="40" customFormat="1" ht="12.75">
      <c r="I135" s="41"/>
    </row>
    <row r="136" s="40" customFormat="1" ht="12.75">
      <c r="I136" s="41"/>
    </row>
    <row r="137" s="40" customFormat="1" ht="12.75">
      <c r="I137" s="41"/>
    </row>
    <row r="138" s="40" customFormat="1" ht="12.75">
      <c r="I138" s="41"/>
    </row>
    <row r="139" s="40" customFormat="1" ht="12.75">
      <c r="I139" s="41"/>
    </row>
    <row r="140" s="40" customFormat="1" ht="12.75">
      <c r="I140" s="41"/>
    </row>
    <row r="141" s="40" customFormat="1" ht="12.75">
      <c r="I141" s="41"/>
    </row>
    <row r="142" s="40" customFormat="1" ht="12.75">
      <c r="I142" s="41"/>
    </row>
    <row r="143" s="40" customFormat="1" ht="12.75">
      <c r="I143" s="41"/>
    </row>
    <row r="144" s="40" customFormat="1" ht="12.75">
      <c r="I144" s="41"/>
    </row>
    <row r="145" s="40" customFormat="1" ht="12.75">
      <c r="I145" s="41"/>
    </row>
    <row r="146" s="40" customFormat="1" ht="12.75">
      <c r="I146" s="41"/>
    </row>
    <row r="147" s="40" customFormat="1" ht="12.75">
      <c r="I147" s="41"/>
    </row>
    <row r="148" s="40" customFormat="1" ht="12.75">
      <c r="I148" s="41"/>
    </row>
    <row r="149" s="40" customFormat="1" ht="12.75">
      <c r="I149" s="41"/>
    </row>
    <row r="150" s="40" customFormat="1" ht="12.75">
      <c r="I150" s="41"/>
    </row>
  </sheetData>
  <sheetProtection/>
  <mergeCells count="12">
    <mergeCell ref="A7:F7"/>
    <mergeCell ref="A8:F8"/>
    <mergeCell ref="A9:F9"/>
    <mergeCell ref="A10:F10"/>
    <mergeCell ref="A13:F13"/>
    <mergeCell ref="A130:D130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7"/>
  <sheetViews>
    <sheetView tabSelected="1" zoomScalePageLayoutView="0" workbookViewId="0" topLeftCell="A103">
      <selection activeCell="F116" sqref="F116:F12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22.253906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87" t="s">
        <v>129</v>
      </c>
      <c r="B1" s="88"/>
      <c r="C1" s="88"/>
      <c r="D1" s="88"/>
      <c r="E1" s="88"/>
      <c r="F1" s="88"/>
    </row>
    <row r="2" spans="1:6" ht="18" customHeight="1">
      <c r="A2" s="52" t="s">
        <v>155</v>
      </c>
      <c r="B2" s="89"/>
      <c r="C2" s="89"/>
      <c r="D2" s="89"/>
      <c r="E2" s="88"/>
      <c r="F2" s="88"/>
    </row>
    <row r="3" spans="2:6" ht="14.25" customHeight="1">
      <c r="B3" s="89" t="s">
        <v>0</v>
      </c>
      <c r="C3" s="89"/>
      <c r="D3" s="89"/>
      <c r="E3" s="88"/>
      <c r="F3" s="88"/>
    </row>
    <row r="4" spans="2:6" ht="14.25" customHeight="1">
      <c r="B4" s="89" t="s">
        <v>130</v>
      </c>
      <c r="C4" s="89"/>
      <c r="D4" s="89"/>
      <c r="E4" s="88"/>
      <c r="F4" s="88"/>
    </row>
    <row r="5" spans="1:9" ht="33" customHeight="1">
      <c r="A5" s="90"/>
      <c r="B5" s="90"/>
      <c r="C5" s="90"/>
      <c r="D5" s="90"/>
      <c r="E5" s="90"/>
      <c r="F5" s="90"/>
      <c r="I5" s="1"/>
    </row>
    <row r="6" spans="1:9" ht="24" customHeight="1">
      <c r="A6" s="102" t="s">
        <v>157</v>
      </c>
      <c r="B6" s="102"/>
      <c r="C6" s="102"/>
      <c r="D6" s="102"/>
      <c r="E6" s="102"/>
      <c r="F6" s="102"/>
      <c r="I6" s="1"/>
    </row>
    <row r="7" spans="1:9" s="3" customFormat="1" ht="22.5" customHeight="1">
      <c r="A7" s="91" t="s">
        <v>1</v>
      </c>
      <c r="B7" s="91"/>
      <c r="C7" s="91"/>
      <c r="D7" s="91"/>
      <c r="E7" s="92"/>
      <c r="F7" s="92"/>
      <c r="I7" s="4"/>
    </row>
    <row r="8" spans="1:6" s="5" customFormat="1" ht="18.75" customHeight="1">
      <c r="A8" s="91" t="s">
        <v>68</v>
      </c>
      <c r="B8" s="91"/>
      <c r="C8" s="91"/>
      <c r="D8" s="91"/>
      <c r="E8" s="92"/>
      <c r="F8" s="92"/>
    </row>
    <row r="9" spans="1:6" s="6" customFormat="1" ht="17.25" customHeight="1">
      <c r="A9" s="93" t="s">
        <v>51</v>
      </c>
      <c r="B9" s="93"/>
      <c r="C9" s="93"/>
      <c r="D9" s="93"/>
      <c r="E9" s="94"/>
      <c r="F9" s="94"/>
    </row>
    <row r="10" spans="1:6" s="5" customFormat="1" ht="30" customHeight="1" thickBot="1">
      <c r="A10" s="95" t="s">
        <v>53</v>
      </c>
      <c r="B10" s="95"/>
      <c r="C10" s="95"/>
      <c r="D10" s="95"/>
      <c r="E10" s="96"/>
      <c r="F10" s="96"/>
    </row>
    <row r="11" spans="1:9" s="11" customFormat="1" ht="139.5" customHeight="1" thickBot="1">
      <c r="A11" s="7" t="s">
        <v>2</v>
      </c>
      <c r="B11" s="8" t="s">
        <v>3</v>
      </c>
      <c r="C11" s="9" t="s">
        <v>69</v>
      </c>
      <c r="D11" s="9" t="s">
        <v>29</v>
      </c>
      <c r="E11" s="9" t="s">
        <v>4</v>
      </c>
      <c r="F11" s="10" t="s">
        <v>5</v>
      </c>
      <c r="I11" s="12"/>
    </row>
    <row r="12" spans="1:9" s="18" customFormat="1" ht="12.75">
      <c r="A12" s="13">
        <v>1</v>
      </c>
      <c r="B12" s="14">
        <v>2</v>
      </c>
      <c r="C12" s="15">
        <v>3</v>
      </c>
      <c r="D12" s="15">
        <v>4</v>
      </c>
      <c r="E12" s="16">
        <v>5</v>
      </c>
      <c r="F12" s="17">
        <v>6</v>
      </c>
      <c r="I12" s="19"/>
    </row>
    <row r="13" spans="1:9" s="18" customFormat="1" ht="49.5" customHeight="1">
      <c r="A13" s="97" t="s">
        <v>6</v>
      </c>
      <c r="B13" s="98"/>
      <c r="C13" s="98"/>
      <c r="D13" s="98"/>
      <c r="E13" s="99"/>
      <c r="F13" s="100"/>
      <c r="I13" s="19"/>
    </row>
    <row r="14" spans="1:9" s="11" customFormat="1" ht="20.25" customHeight="1">
      <c r="A14" s="20" t="s">
        <v>67</v>
      </c>
      <c r="B14" s="21" t="s">
        <v>7</v>
      </c>
      <c r="C14" s="23" t="s">
        <v>120</v>
      </c>
      <c r="D14" s="23">
        <f>E14*G14</f>
        <v>92416.9</v>
      </c>
      <c r="E14" s="22">
        <f>F14*12</f>
        <v>44.88</v>
      </c>
      <c r="F14" s="22">
        <f>F25+F27</f>
        <v>3.74</v>
      </c>
      <c r="G14" s="11">
        <v>2059.2</v>
      </c>
      <c r="H14" s="11">
        <v>1.07</v>
      </c>
      <c r="I14" s="12">
        <v>2.24</v>
      </c>
    </row>
    <row r="15" spans="1:9" s="11" customFormat="1" ht="30" customHeight="1">
      <c r="A15" s="59" t="s">
        <v>70</v>
      </c>
      <c r="B15" s="60" t="s">
        <v>54</v>
      </c>
      <c r="C15" s="23"/>
      <c r="D15" s="23"/>
      <c r="E15" s="22"/>
      <c r="F15" s="22"/>
      <c r="I15" s="12"/>
    </row>
    <row r="16" spans="1:9" s="11" customFormat="1" ht="23.25" customHeight="1">
      <c r="A16" s="59" t="s">
        <v>55</v>
      </c>
      <c r="B16" s="60" t="s">
        <v>54</v>
      </c>
      <c r="C16" s="23"/>
      <c r="D16" s="23"/>
      <c r="E16" s="22"/>
      <c r="F16" s="22"/>
      <c r="I16" s="12"/>
    </row>
    <row r="17" spans="1:9" s="11" customFormat="1" ht="119.25" customHeight="1">
      <c r="A17" s="59" t="s">
        <v>71</v>
      </c>
      <c r="B17" s="60" t="s">
        <v>20</v>
      </c>
      <c r="C17" s="23"/>
      <c r="D17" s="23"/>
      <c r="E17" s="22"/>
      <c r="F17" s="22"/>
      <c r="I17" s="12"/>
    </row>
    <row r="18" spans="1:9" s="11" customFormat="1" ht="21" customHeight="1">
      <c r="A18" s="59" t="s">
        <v>72</v>
      </c>
      <c r="B18" s="60" t="s">
        <v>54</v>
      </c>
      <c r="C18" s="23"/>
      <c r="D18" s="23"/>
      <c r="E18" s="22"/>
      <c r="F18" s="22"/>
      <c r="I18" s="12"/>
    </row>
    <row r="19" spans="1:9" s="11" customFormat="1" ht="27" customHeight="1">
      <c r="A19" s="59" t="s">
        <v>73</v>
      </c>
      <c r="B19" s="60" t="s">
        <v>54</v>
      </c>
      <c r="C19" s="23"/>
      <c r="D19" s="23"/>
      <c r="E19" s="22"/>
      <c r="F19" s="22"/>
      <c r="I19" s="12"/>
    </row>
    <row r="20" spans="1:9" s="11" customFormat="1" ht="27" customHeight="1">
      <c r="A20" s="59" t="s">
        <v>74</v>
      </c>
      <c r="B20" s="60" t="s">
        <v>10</v>
      </c>
      <c r="C20" s="23"/>
      <c r="D20" s="23"/>
      <c r="E20" s="22"/>
      <c r="F20" s="22"/>
      <c r="I20" s="12"/>
    </row>
    <row r="21" spans="1:9" s="11" customFormat="1" ht="21" customHeight="1">
      <c r="A21" s="59" t="s">
        <v>75</v>
      </c>
      <c r="B21" s="60" t="s">
        <v>12</v>
      </c>
      <c r="C21" s="23"/>
      <c r="D21" s="23"/>
      <c r="E21" s="22"/>
      <c r="F21" s="22"/>
      <c r="I21" s="12"/>
    </row>
    <row r="22" spans="1:9" s="11" customFormat="1" ht="18.75" customHeight="1">
      <c r="A22" s="59" t="s">
        <v>158</v>
      </c>
      <c r="B22" s="60" t="s">
        <v>54</v>
      </c>
      <c r="C22" s="23"/>
      <c r="D22" s="23"/>
      <c r="E22" s="22"/>
      <c r="F22" s="22"/>
      <c r="I22" s="12"/>
    </row>
    <row r="23" spans="1:9" s="11" customFormat="1" ht="18.75" customHeight="1">
      <c r="A23" s="59" t="s">
        <v>159</v>
      </c>
      <c r="B23" s="60" t="s">
        <v>54</v>
      </c>
      <c r="C23" s="23"/>
      <c r="D23" s="23"/>
      <c r="E23" s="22"/>
      <c r="F23" s="22"/>
      <c r="I23" s="12"/>
    </row>
    <row r="24" spans="1:9" s="11" customFormat="1" ht="18.75" customHeight="1">
      <c r="A24" s="59" t="s">
        <v>76</v>
      </c>
      <c r="B24" s="60" t="s">
        <v>15</v>
      </c>
      <c r="C24" s="23"/>
      <c r="D24" s="23"/>
      <c r="E24" s="22"/>
      <c r="F24" s="22"/>
      <c r="I24" s="12"/>
    </row>
    <row r="25" spans="1:9" s="11" customFormat="1" ht="18.75" customHeight="1">
      <c r="A25" s="20" t="s">
        <v>77</v>
      </c>
      <c r="B25" s="57"/>
      <c r="C25" s="23"/>
      <c r="D25" s="23"/>
      <c r="E25" s="22"/>
      <c r="F25" s="22">
        <v>3.61</v>
      </c>
      <c r="G25" s="11">
        <v>2059.2</v>
      </c>
      <c r="I25" s="12"/>
    </row>
    <row r="26" spans="1:9" s="11" customFormat="1" ht="18.75" customHeight="1">
      <c r="A26" s="56" t="s">
        <v>63</v>
      </c>
      <c r="B26" s="55" t="s">
        <v>54</v>
      </c>
      <c r="C26" s="23"/>
      <c r="D26" s="23"/>
      <c r="E26" s="22"/>
      <c r="F26" s="53">
        <v>0.13</v>
      </c>
      <c r="G26" s="11">
        <v>2059.2</v>
      </c>
      <c r="I26" s="12"/>
    </row>
    <row r="27" spans="1:9" s="11" customFormat="1" ht="18.75" customHeight="1">
      <c r="A27" s="20" t="s">
        <v>66</v>
      </c>
      <c r="B27" s="55"/>
      <c r="C27" s="23"/>
      <c r="D27" s="23"/>
      <c r="E27" s="22"/>
      <c r="F27" s="22">
        <f>F26</f>
        <v>0.13</v>
      </c>
      <c r="I27" s="12"/>
    </row>
    <row r="28" spans="1:9" s="11" customFormat="1" ht="30">
      <c r="A28" s="20" t="s">
        <v>8</v>
      </c>
      <c r="B28" s="25" t="s">
        <v>9</v>
      </c>
      <c r="C28" s="23" t="s">
        <v>121</v>
      </c>
      <c r="D28" s="23">
        <f>E28*G28</f>
        <v>90440.06</v>
      </c>
      <c r="E28" s="22">
        <f>F28*12</f>
        <v>43.92</v>
      </c>
      <c r="F28" s="22">
        <v>3.66</v>
      </c>
      <c r="G28" s="11">
        <v>2059.2</v>
      </c>
      <c r="H28" s="11">
        <v>1.07</v>
      </c>
      <c r="I28" s="12">
        <v>2.43</v>
      </c>
    </row>
    <row r="29" spans="1:9" s="11" customFormat="1" ht="15">
      <c r="A29" s="59" t="s">
        <v>78</v>
      </c>
      <c r="B29" s="60" t="s">
        <v>9</v>
      </c>
      <c r="C29" s="23"/>
      <c r="D29" s="23"/>
      <c r="E29" s="22"/>
      <c r="F29" s="22"/>
      <c r="G29" s="11">
        <v>2059.2</v>
      </c>
      <c r="I29" s="12"/>
    </row>
    <row r="30" spans="1:9" s="11" customFormat="1" ht="15">
      <c r="A30" s="59" t="s">
        <v>79</v>
      </c>
      <c r="B30" s="60" t="s">
        <v>80</v>
      </c>
      <c r="C30" s="23"/>
      <c r="D30" s="23"/>
      <c r="E30" s="22"/>
      <c r="F30" s="22"/>
      <c r="G30" s="11">
        <v>2059.2</v>
      </c>
      <c r="I30" s="12"/>
    </row>
    <row r="31" spans="1:9" s="11" customFormat="1" ht="15">
      <c r="A31" s="59" t="s">
        <v>81</v>
      </c>
      <c r="B31" s="60" t="s">
        <v>82</v>
      </c>
      <c r="C31" s="23"/>
      <c r="D31" s="23"/>
      <c r="E31" s="22"/>
      <c r="F31" s="22"/>
      <c r="G31" s="11">
        <v>2059.2</v>
      </c>
      <c r="I31" s="12"/>
    </row>
    <row r="32" spans="1:9" s="11" customFormat="1" ht="15">
      <c r="A32" s="59" t="s">
        <v>56</v>
      </c>
      <c r="B32" s="60" t="s">
        <v>9</v>
      </c>
      <c r="C32" s="23"/>
      <c r="D32" s="23"/>
      <c r="E32" s="22"/>
      <c r="F32" s="22"/>
      <c r="G32" s="11">
        <v>2059.2</v>
      </c>
      <c r="I32" s="12"/>
    </row>
    <row r="33" spans="1:9" s="11" customFormat="1" ht="25.5">
      <c r="A33" s="59" t="s">
        <v>57</v>
      </c>
      <c r="B33" s="60" t="s">
        <v>10</v>
      </c>
      <c r="C33" s="23"/>
      <c r="D33" s="23"/>
      <c r="E33" s="22"/>
      <c r="F33" s="22"/>
      <c r="G33" s="11">
        <v>2059.2</v>
      </c>
      <c r="I33" s="12"/>
    </row>
    <row r="34" spans="1:9" s="11" customFormat="1" ht="15">
      <c r="A34" s="59" t="s">
        <v>83</v>
      </c>
      <c r="B34" s="60" t="s">
        <v>9</v>
      </c>
      <c r="C34" s="23"/>
      <c r="D34" s="23"/>
      <c r="E34" s="22"/>
      <c r="F34" s="22"/>
      <c r="G34" s="11">
        <v>2059.2</v>
      </c>
      <c r="I34" s="12"/>
    </row>
    <row r="35" spans="1:9" s="11" customFormat="1" ht="15">
      <c r="A35" s="59" t="s">
        <v>58</v>
      </c>
      <c r="B35" s="60" t="s">
        <v>9</v>
      </c>
      <c r="C35" s="23"/>
      <c r="D35" s="23"/>
      <c r="E35" s="22"/>
      <c r="F35" s="22"/>
      <c r="G35" s="11">
        <v>2059.2</v>
      </c>
      <c r="I35" s="12"/>
    </row>
    <row r="36" spans="1:9" s="11" customFormat="1" ht="25.5">
      <c r="A36" s="59" t="s">
        <v>84</v>
      </c>
      <c r="B36" s="60" t="s">
        <v>59</v>
      </c>
      <c r="C36" s="23"/>
      <c r="D36" s="23"/>
      <c r="E36" s="22"/>
      <c r="F36" s="22"/>
      <c r="G36" s="11">
        <v>2059.2</v>
      </c>
      <c r="I36" s="12"/>
    </row>
    <row r="37" spans="1:9" s="11" customFormat="1" ht="25.5">
      <c r="A37" s="59" t="s">
        <v>85</v>
      </c>
      <c r="B37" s="60" t="s">
        <v>10</v>
      </c>
      <c r="C37" s="23"/>
      <c r="D37" s="23"/>
      <c r="E37" s="22"/>
      <c r="F37" s="22"/>
      <c r="G37" s="11">
        <v>2059.2</v>
      </c>
      <c r="I37" s="12"/>
    </row>
    <row r="38" spans="1:9" s="11" customFormat="1" ht="35.25" customHeight="1">
      <c r="A38" s="59" t="s">
        <v>86</v>
      </c>
      <c r="B38" s="60" t="s">
        <v>9</v>
      </c>
      <c r="C38" s="23"/>
      <c r="D38" s="23"/>
      <c r="E38" s="22"/>
      <c r="F38" s="22"/>
      <c r="G38" s="11">
        <v>2059.2</v>
      </c>
      <c r="I38" s="12"/>
    </row>
    <row r="39" spans="1:10" s="27" customFormat="1" ht="17.25" customHeight="1">
      <c r="A39" s="26" t="s">
        <v>11</v>
      </c>
      <c r="B39" s="21" t="s">
        <v>12</v>
      </c>
      <c r="C39" s="23" t="s">
        <v>120</v>
      </c>
      <c r="D39" s="23">
        <f>E39*G39</f>
        <v>22239.36</v>
      </c>
      <c r="E39" s="22">
        <f>F39*12</f>
        <v>10.8</v>
      </c>
      <c r="F39" s="22">
        <v>0.9</v>
      </c>
      <c r="G39" s="11">
        <v>2059.2</v>
      </c>
      <c r="H39" s="11">
        <v>1.07</v>
      </c>
      <c r="I39" s="12">
        <v>0.6</v>
      </c>
      <c r="J39" s="11"/>
    </row>
    <row r="40" spans="1:9" s="11" customFormat="1" ht="23.25" customHeight="1">
      <c r="A40" s="26" t="s">
        <v>13</v>
      </c>
      <c r="B40" s="21" t="s">
        <v>14</v>
      </c>
      <c r="C40" s="23" t="s">
        <v>120</v>
      </c>
      <c r="D40" s="23">
        <f>E40*G40</f>
        <v>72401.47</v>
      </c>
      <c r="E40" s="22">
        <f>F40*12</f>
        <v>35.16</v>
      </c>
      <c r="F40" s="22">
        <v>2.93</v>
      </c>
      <c r="G40" s="11">
        <v>2059.2</v>
      </c>
      <c r="H40" s="11">
        <v>1.07</v>
      </c>
      <c r="I40" s="12">
        <v>1.94</v>
      </c>
    </row>
    <row r="41" spans="1:9" s="11" customFormat="1" ht="23.25" customHeight="1">
      <c r="A41" s="26" t="s">
        <v>87</v>
      </c>
      <c r="B41" s="21" t="s">
        <v>9</v>
      </c>
      <c r="C41" s="23" t="s">
        <v>131</v>
      </c>
      <c r="D41" s="23">
        <v>0</v>
      </c>
      <c r="E41" s="22">
        <f>D41/G41</f>
        <v>0</v>
      </c>
      <c r="F41" s="22">
        <f>E41/12</f>
        <v>0</v>
      </c>
      <c r="G41" s="11">
        <v>2059.2</v>
      </c>
      <c r="I41" s="12"/>
    </row>
    <row r="42" spans="1:9" s="11" customFormat="1" ht="23.25" customHeight="1">
      <c r="A42" s="59" t="s">
        <v>88</v>
      </c>
      <c r="B42" s="60" t="s">
        <v>20</v>
      </c>
      <c r="C42" s="23"/>
      <c r="D42" s="23"/>
      <c r="E42" s="22"/>
      <c r="F42" s="22"/>
      <c r="G42" s="11">
        <v>2059.2</v>
      </c>
      <c r="I42" s="12"/>
    </row>
    <row r="43" spans="1:9" s="11" customFormat="1" ht="23.25" customHeight="1">
      <c r="A43" s="59" t="s">
        <v>89</v>
      </c>
      <c r="B43" s="60" t="s">
        <v>15</v>
      </c>
      <c r="C43" s="23"/>
      <c r="D43" s="23"/>
      <c r="E43" s="22"/>
      <c r="F43" s="22"/>
      <c r="G43" s="11">
        <v>2059.2</v>
      </c>
      <c r="I43" s="12"/>
    </row>
    <row r="44" spans="1:9" s="11" customFormat="1" ht="23.25" customHeight="1">
      <c r="A44" s="59" t="s">
        <v>90</v>
      </c>
      <c r="B44" s="60" t="s">
        <v>91</v>
      </c>
      <c r="C44" s="23"/>
      <c r="D44" s="23"/>
      <c r="E44" s="22"/>
      <c r="F44" s="22"/>
      <c r="G44" s="11">
        <v>2059.2</v>
      </c>
      <c r="I44" s="12"/>
    </row>
    <row r="45" spans="1:9" s="11" customFormat="1" ht="23.25" customHeight="1">
      <c r="A45" s="59" t="s">
        <v>92</v>
      </c>
      <c r="B45" s="60" t="s">
        <v>93</v>
      </c>
      <c r="C45" s="23"/>
      <c r="D45" s="23"/>
      <c r="E45" s="22"/>
      <c r="F45" s="22"/>
      <c r="G45" s="11">
        <v>2059.2</v>
      </c>
      <c r="I45" s="12"/>
    </row>
    <row r="46" spans="1:9" s="11" customFormat="1" ht="23.25" customHeight="1">
      <c r="A46" s="59" t="s">
        <v>94</v>
      </c>
      <c r="B46" s="60" t="s">
        <v>91</v>
      </c>
      <c r="C46" s="23"/>
      <c r="D46" s="23"/>
      <c r="E46" s="22"/>
      <c r="F46" s="22"/>
      <c r="G46" s="11">
        <v>2059.2</v>
      </c>
      <c r="I46" s="12"/>
    </row>
    <row r="47" spans="1:10" s="18" customFormat="1" ht="36" customHeight="1">
      <c r="A47" s="26" t="s">
        <v>95</v>
      </c>
      <c r="B47" s="21" t="s">
        <v>7</v>
      </c>
      <c r="C47" s="23" t="s">
        <v>123</v>
      </c>
      <c r="D47" s="23">
        <v>2439.99</v>
      </c>
      <c r="E47" s="22">
        <f>D47/G47</f>
        <v>1.18</v>
      </c>
      <c r="F47" s="22">
        <f>E47/12</f>
        <v>0.1</v>
      </c>
      <c r="G47" s="11">
        <v>2059.2</v>
      </c>
      <c r="H47" s="11">
        <v>1.07</v>
      </c>
      <c r="I47" s="12">
        <v>0.06</v>
      </c>
      <c r="J47" s="11"/>
    </row>
    <row r="48" spans="1:10" s="18" customFormat="1" ht="34.5" customHeight="1">
      <c r="A48" s="26" t="s">
        <v>96</v>
      </c>
      <c r="B48" s="21" t="s">
        <v>7</v>
      </c>
      <c r="C48" s="23" t="s">
        <v>123</v>
      </c>
      <c r="D48" s="23">
        <v>15405.72</v>
      </c>
      <c r="E48" s="22">
        <f>D48/G48</f>
        <v>7.48</v>
      </c>
      <c r="F48" s="22">
        <f>E48/12</f>
        <v>0.62</v>
      </c>
      <c r="G48" s="11">
        <v>2059.2</v>
      </c>
      <c r="H48" s="11">
        <v>1.07</v>
      </c>
      <c r="I48" s="12">
        <v>0.42</v>
      </c>
      <c r="J48" s="11"/>
    </row>
    <row r="49" spans="1:10" s="18" customFormat="1" ht="29.25" customHeight="1">
      <c r="A49" s="26" t="s">
        <v>21</v>
      </c>
      <c r="B49" s="21"/>
      <c r="C49" s="23" t="s">
        <v>132</v>
      </c>
      <c r="D49" s="23">
        <f>E49*G49</f>
        <v>5436.29</v>
      </c>
      <c r="E49" s="22">
        <f>F49*12</f>
        <v>2.64</v>
      </c>
      <c r="F49" s="22">
        <v>0.22</v>
      </c>
      <c r="G49" s="11">
        <v>2059.2</v>
      </c>
      <c r="H49" s="11">
        <v>1.07</v>
      </c>
      <c r="I49" s="12">
        <v>0.14</v>
      </c>
      <c r="J49" s="11"/>
    </row>
    <row r="50" spans="1:10" s="18" customFormat="1" ht="25.5">
      <c r="A50" s="42" t="s">
        <v>97</v>
      </c>
      <c r="B50" s="44" t="s">
        <v>65</v>
      </c>
      <c r="C50" s="23"/>
      <c r="D50" s="23"/>
      <c r="E50" s="22"/>
      <c r="F50" s="22"/>
      <c r="G50" s="11">
        <v>2059.2</v>
      </c>
      <c r="H50" s="11"/>
      <c r="I50" s="12"/>
      <c r="J50" s="11"/>
    </row>
    <row r="51" spans="1:10" s="18" customFormat="1" ht="32.25" customHeight="1">
      <c r="A51" s="42" t="s">
        <v>98</v>
      </c>
      <c r="B51" s="44" t="s">
        <v>65</v>
      </c>
      <c r="C51" s="23"/>
      <c r="D51" s="23"/>
      <c r="E51" s="22"/>
      <c r="F51" s="22"/>
      <c r="G51" s="11">
        <v>2059.2</v>
      </c>
      <c r="H51" s="11"/>
      <c r="I51" s="12"/>
      <c r="J51" s="11"/>
    </row>
    <row r="52" spans="1:10" s="18" customFormat="1" ht="15">
      <c r="A52" s="42" t="s">
        <v>99</v>
      </c>
      <c r="B52" s="44" t="s">
        <v>54</v>
      </c>
      <c r="C52" s="23"/>
      <c r="D52" s="23"/>
      <c r="E52" s="22"/>
      <c r="F52" s="22"/>
      <c r="G52" s="11">
        <v>2059.2</v>
      </c>
      <c r="H52" s="11"/>
      <c r="I52" s="12"/>
      <c r="J52" s="11"/>
    </row>
    <row r="53" spans="1:10" s="18" customFormat="1" ht="21" customHeight="1">
      <c r="A53" s="42" t="s">
        <v>100</v>
      </c>
      <c r="B53" s="44" t="s">
        <v>65</v>
      </c>
      <c r="C53" s="23"/>
      <c r="D53" s="23"/>
      <c r="E53" s="22"/>
      <c r="F53" s="22"/>
      <c r="G53" s="11">
        <v>2059.2</v>
      </c>
      <c r="H53" s="11"/>
      <c r="I53" s="12"/>
      <c r="J53" s="11"/>
    </row>
    <row r="54" spans="1:10" s="18" customFormat="1" ht="25.5">
      <c r="A54" s="42" t="s">
        <v>101</v>
      </c>
      <c r="B54" s="44" t="s">
        <v>65</v>
      </c>
      <c r="C54" s="23"/>
      <c r="D54" s="23"/>
      <c r="E54" s="22"/>
      <c r="F54" s="22"/>
      <c r="G54" s="11">
        <v>2059.2</v>
      </c>
      <c r="H54" s="11"/>
      <c r="I54" s="12"/>
      <c r="J54" s="11"/>
    </row>
    <row r="55" spans="1:10" s="18" customFormat="1" ht="23.25" customHeight="1">
      <c r="A55" s="42" t="s">
        <v>102</v>
      </c>
      <c r="B55" s="44" t="s">
        <v>65</v>
      </c>
      <c r="C55" s="23"/>
      <c r="D55" s="23"/>
      <c r="E55" s="22"/>
      <c r="F55" s="22"/>
      <c r="G55" s="11">
        <v>2059.2</v>
      </c>
      <c r="H55" s="11"/>
      <c r="I55" s="12"/>
      <c r="J55" s="11"/>
    </row>
    <row r="56" spans="1:10" s="18" customFormat="1" ht="25.5">
      <c r="A56" s="42" t="s">
        <v>103</v>
      </c>
      <c r="B56" s="44" t="s">
        <v>65</v>
      </c>
      <c r="C56" s="23"/>
      <c r="D56" s="23"/>
      <c r="E56" s="22"/>
      <c r="F56" s="22"/>
      <c r="G56" s="11">
        <v>2059.2</v>
      </c>
      <c r="H56" s="11"/>
      <c r="I56" s="12"/>
      <c r="J56" s="11"/>
    </row>
    <row r="57" spans="1:10" s="18" customFormat="1" ht="18.75" customHeight="1">
      <c r="A57" s="42" t="s">
        <v>104</v>
      </c>
      <c r="B57" s="44" t="s">
        <v>65</v>
      </c>
      <c r="C57" s="23"/>
      <c r="D57" s="23"/>
      <c r="E57" s="22"/>
      <c r="F57" s="22"/>
      <c r="G57" s="11">
        <v>2059.2</v>
      </c>
      <c r="H57" s="11"/>
      <c r="I57" s="12"/>
      <c r="J57" s="11"/>
    </row>
    <row r="58" spans="1:10" s="18" customFormat="1" ht="18" customHeight="1">
      <c r="A58" s="42" t="s">
        <v>105</v>
      </c>
      <c r="B58" s="44" t="s">
        <v>65</v>
      </c>
      <c r="C58" s="23"/>
      <c r="D58" s="23"/>
      <c r="E58" s="22"/>
      <c r="F58" s="22"/>
      <c r="G58" s="11">
        <v>2059.2</v>
      </c>
      <c r="H58" s="11"/>
      <c r="I58" s="12"/>
      <c r="J58" s="11"/>
    </row>
    <row r="59" spans="1:9" s="11" customFormat="1" ht="15">
      <c r="A59" s="26" t="s">
        <v>23</v>
      </c>
      <c r="B59" s="21" t="s">
        <v>24</v>
      </c>
      <c r="C59" s="28" t="s">
        <v>133</v>
      </c>
      <c r="D59" s="28">
        <f>E59*G59</f>
        <v>1976.83</v>
      </c>
      <c r="E59" s="28">
        <f>F59*12</f>
        <v>0.96</v>
      </c>
      <c r="F59" s="28">
        <v>0.08</v>
      </c>
      <c r="G59" s="11">
        <v>2059.2</v>
      </c>
      <c r="H59" s="11">
        <v>1.07</v>
      </c>
      <c r="I59" s="12">
        <v>0.03</v>
      </c>
    </row>
    <row r="60" spans="1:9" s="11" customFormat="1" ht="15">
      <c r="A60" s="26" t="s">
        <v>25</v>
      </c>
      <c r="B60" s="21" t="s">
        <v>26</v>
      </c>
      <c r="C60" s="28" t="s">
        <v>133</v>
      </c>
      <c r="D60" s="28">
        <f>E60*G60</f>
        <v>1235.52</v>
      </c>
      <c r="E60" s="28">
        <f>12*F60</f>
        <v>0.6</v>
      </c>
      <c r="F60" s="28">
        <v>0.05</v>
      </c>
      <c r="G60" s="11">
        <v>2059.2</v>
      </c>
      <c r="H60" s="11">
        <v>1.07</v>
      </c>
      <c r="I60" s="12">
        <v>0.02</v>
      </c>
    </row>
    <row r="61" spans="1:10" s="27" customFormat="1" ht="30">
      <c r="A61" s="26" t="s">
        <v>22</v>
      </c>
      <c r="B61" s="21"/>
      <c r="C61" s="28" t="s">
        <v>128</v>
      </c>
      <c r="D61" s="28">
        <v>3535</v>
      </c>
      <c r="E61" s="28">
        <f>D61/G61</f>
        <v>1.72</v>
      </c>
      <c r="F61" s="28">
        <f>E61/12</f>
        <v>0.14</v>
      </c>
      <c r="G61" s="11">
        <v>2059.2</v>
      </c>
      <c r="H61" s="11">
        <v>1.07</v>
      </c>
      <c r="I61" s="12">
        <v>0.03</v>
      </c>
      <c r="J61" s="11"/>
    </row>
    <row r="62" spans="1:10" s="27" customFormat="1" ht="15">
      <c r="A62" s="26" t="s">
        <v>30</v>
      </c>
      <c r="B62" s="21"/>
      <c r="C62" s="28" t="s">
        <v>134</v>
      </c>
      <c r="D62" s="28">
        <f>D63+D64+D66+D67+D68+D69+D70+D71+D72+D74+D65+D75+D76+D73</f>
        <v>15891.75</v>
      </c>
      <c r="E62" s="28">
        <f>D62/G62</f>
        <v>7.72</v>
      </c>
      <c r="F62" s="28">
        <f>E62/12</f>
        <v>0.64</v>
      </c>
      <c r="G62" s="11">
        <v>2059.2</v>
      </c>
      <c r="H62" s="11">
        <v>1.07</v>
      </c>
      <c r="I62" s="12">
        <v>0.98</v>
      </c>
      <c r="J62" s="11"/>
    </row>
    <row r="63" spans="1:11" s="18" customFormat="1" ht="21.75" customHeight="1">
      <c r="A63" s="29" t="s">
        <v>124</v>
      </c>
      <c r="B63" s="24" t="s">
        <v>15</v>
      </c>
      <c r="C63" s="30"/>
      <c r="D63" s="30">
        <v>259.38</v>
      </c>
      <c r="E63" s="30"/>
      <c r="F63" s="30"/>
      <c r="G63" s="11">
        <v>2059.2</v>
      </c>
      <c r="H63" s="11">
        <v>1.07</v>
      </c>
      <c r="I63" s="12">
        <v>0.01</v>
      </c>
      <c r="J63" s="11"/>
      <c r="K63" s="27"/>
    </row>
    <row r="64" spans="1:11" s="18" customFormat="1" ht="15">
      <c r="A64" s="29" t="s">
        <v>16</v>
      </c>
      <c r="B64" s="24" t="s">
        <v>20</v>
      </c>
      <c r="C64" s="31"/>
      <c r="D64" s="31">
        <v>548.89</v>
      </c>
      <c r="E64" s="30"/>
      <c r="F64" s="30"/>
      <c r="G64" s="11">
        <v>2059.2</v>
      </c>
      <c r="H64" s="11">
        <v>1.07</v>
      </c>
      <c r="I64" s="12">
        <v>0.01</v>
      </c>
      <c r="J64" s="11"/>
      <c r="K64" s="27"/>
    </row>
    <row r="65" spans="1:11" s="18" customFormat="1" ht="15">
      <c r="A65" s="29" t="s">
        <v>64</v>
      </c>
      <c r="B65" s="33" t="s">
        <v>15</v>
      </c>
      <c r="C65" s="31"/>
      <c r="D65" s="31">
        <v>978.07</v>
      </c>
      <c r="E65" s="30"/>
      <c r="F65" s="30"/>
      <c r="G65" s="11">
        <v>2059.2</v>
      </c>
      <c r="H65" s="11"/>
      <c r="I65" s="12"/>
      <c r="J65" s="11"/>
      <c r="K65" s="27"/>
    </row>
    <row r="66" spans="1:11" s="18" customFormat="1" ht="15">
      <c r="A66" s="42" t="s">
        <v>126</v>
      </c>
      <c r="B66" s="44" t="s">
        <v>47</v>
      </c>
      <c r="C66" s="43"/>
      <c r="D66" s="43">
        <v>0</v>
      </c>
      <c r="E66" s="30"/>
      <c r="F66" s="30"/>
      <c r="G66" s="11">
        <v>2059.2</v>
      </c>
      <c r="H66" s="11"/>
      <c r="I66" s="12"/>
      <c r="J66" s="11"/>
      <c r="K66" s="27"/>
    </row>
    <row r="67" spans="1:11" s="18" customFormat="1" ht="15">
      <c r="A67" s="29" t="s">
        <v>62</v>
      </c>
      <c r="B67" s="33" t="s">
        <v>15</v>
      </c>
      <c r="C67" s="31"/>
      <c r="D67" s="31">
        <v>1046</v>
      </c>
      <c r="E67" s="30"/>
      <c r="F67" s="30"/>
      <c r="G67" s="11">
        <v>2059.2</v>
      </c>
      <c r="H67" s="11"/>
      <c r="I67" s="12"/>
      <c r="J67" s="11"/>
      <c r="K67" s="27"/>
    </row>
    <row r="68" spans="1:11" s="18" customFormat="1" ht="15">
      <c r="A68" s="29" t="s">
        <v>17</v>
      </c>
      <c r="B68" s="24" t="s">
        <v>15</v>
      </c>
      <c r="C68" s="31"/>
      <c r="D68" s="31">
        <v>4663.38</v>
      </c>
      <c r="E68" s="30"/>
      <c r="F68" s="30"/>
      <c r="G68" s="11">
        <v>2059.2</v>
      </c>
      <c r="H68" s="11">
        <v>1.07</v>
      </c>
      <c r="I68" s="12">
        <v>0.13</v>
      </c>
      <c r="J68" s="11"/>
      <c r="K68" s="27"/>
    </row>
    <row r="69" spans="1:11" s="18" customFormat="1" ht="15">
      <c r="A69" s="29" t="s">
        <v>18</v>
      </c>
      <c r="B69" s="24" t="s">
        <v>15</v>
      </c>
      <c r="C69" s="31"/>
      <c r="D69" s="31">
        <v>1097.78</v>
      </c>
      <c r="E69" s="30"/>
      <c r="F69" s="30"/>
      <c r="G69" s="11">
        <v>2059.2</v>
      </c>
      <c r="H69" s="11">
        <v>1.07</v>
      </c>
      <c r="I69" s="12">
        <v>0.03</v>
      </c>
      <c r="J69" s="11"/>
      <c r="K69" s="27"/>
    </row>
    <row r="70" spans="1:11" s="18" customFormat="1" ht="15">
      <c r="A70" s="29" t="s">
        <v>41</v>
      </c>
      <c r="B70" s="24" t="s">
        <v>15</v>
      </c>
      <c r="C70" s="31"/>
      <c r="D70" s="31">
        <v>522.99</v>
      </c>
      <c r="E70" s="30"/>
      <c r="F70" s="30"/>
      <c r="G70" s="11">
        <v>2059.2</v>
      </c>
      <c r="H70" s="11">
        <v>1.07</v>
      </c>
      <c r="I70" s="12">
        <v>0.01</v>
      </c>
      <c r="J70" s="11"/>
      <c r="K70" s="27"/>
    </row>
    <row r="71" spans="1:11" s="18" customFormat="1" ht="20.25" customHeight="1">
      <c r="A71" s="29" t="s">
        <v>42</v>
      </c>
      <c r="B71" s="24" t="s">
        <v>20</v>
      </c>
      <c r="C71" s="31"/>
      <c r="D71" s="31">
        <v>0</v>
      </c>
      <c r="E71" s="30"/>
      <c r="F71" s="30"/>
      <c r="G71" s="11">
        <v>2059.2</v>
      </c>
      <c r="H71" s="11">
        <v>1.07</v>
      </c>
      <c r="I71" s="12">
        <v>0.05</v>
      </c>
      <c r="J71" s="11"/>
      <c r="K71" s="27"/>
    </row>
    <row r="72" spans="1:11" s="18" customFormat="1" ht="25.5">
      <c r="A72" s="29" t="s">
        <v>19</v>
      </c>
      <c r="B72" s="24" t="s">
        <v>15</v>
      </c>
      <c r="C72" s="31"/>
      <c r="D72" s="31">
        <v>2447.1</v>
      </c>
      <c r="E72" s="30"/>
      <c r="F72" s="30"/>
      <c r="G72" s="11">
        <v>2059.2</v>
      </c>
      <c r="H72" s="11">
        <v>1.07</v>
      </c>
      <c r="I72" s="12">
        <v>0.06</v>
      </c>
      <c r="J72" s="11"/>
      <c r="K72" s="27"/>
    </row>
    <row r="73" spans="1:11" s="18" customFormat="1" ht="21.75" customHeight="1">
      <c r="A73" s="29" t="s">
        <v>160</v>
      </c>
      <c r="B73" s="33" t="s">
        <v>15</v>
      </c>
      <c r="C73" s="31"/>
      <c r="D73" s="31">
        <v>645.25</v>
      </c>
      <c r="E73" s="30"/>
      <c r="F73" s="30"/>
      <c r="G73" s="11"/>
      <c r="H73" s="11"/>
      <c r="I73" s="12"/>
      <c r="J73" s="11"/>
      <c r="K73" s="27"/>
    </row>
    <row r="74" spans="1:11" s="18" customFormat="1" ht="21" customHeight="1">
      <c r="A74" s="29" t="s">
        <v>125</v>
      </c>
      <c r="B74" s="24" t="s">
        <v>15</v>
      </c>
      <c r="C74" s="58"/>
      <c r="D74" s="31">
        <v>3682.91</v>
      </c>
      <c r="E74" s="30"/>
      <c r="F74" s="30"/>
      <c r="G74" s="11">
        <v>2059.2</v>
      </c>
      <c r="H74" s="11">
        <v>1.07</v>
      </c>
      <c r="I74" s="12">
        <v>0.01</v>
      </c>
      <c r="J74" s="11"/>
      <c r="K74" s="27"/>
    </row>
    <row r="75" spans="1:11" s="18" customFormat="1" ht="25.5">
      <c r="A75" s="29" t="s">
        <v>106</v>
      </c>
      <c r="B75" s="33" t="s">
        <v>122</v>
      </c>
      <c r="C75" s="31"/>
      <c r="D75" s="31">
        <v>0</v>
      </c>
      <c r="E75" s="30"/>
      <c r="F75" s="30"/>
      <c r="G75" s="11">
        <v>2059.2</v>
      </c>
      <c r="H75" s="11">
        <v>1.07</v>
      </c>
      <c r="I75" s="12">
        <v>0</v>
      </c>
      <c r="J75" s="11"/>
      <c r="K75" s="27"/>
    </row>
    <row r="76" spans="1:11" s="18" customFormat="1" ht="23.25" customHeight="1">
      <c r="A76" s="29" t="s">
        <v>107</v>
      </c>
      <c r="B76" s="44" t="s">
        <v>15</v>
      </c>
      <c r="C76" s="22"/>
      <c r="D76" s="31">
        <v>0</v>
      </c>
      <c r="E76" s="30"/>
      <c r="F76" s="30"/>
      <c r="G76" s="11">
        <v>2059.2</v>
      </c>
      <c r="H76" s="11"/>
      <c r="I76" s="12"/>
      <c r="J76" s="11"/>
      <c r="K76" s="27"/>
    </row>
    <row r="77" spans="1:10" s="27" customFormat="1" ht="30">
      <c r="A77" s="26" t="s">
        <v>35</v>
      </c>
      <c r="B77" s="21"/>
      <c r="C77" s="62" t="s">
        <v>135</v>
      </c>
      <c r="D77" s="22">
        <f>D78+D79+D80+D81+D82+D83+D84+D85+D86</f>
        <v>18963.38</v>
      </c>
      <c r="E77" s="22">
        <f>D77/G77</f>
        <v>9.21</v>
      </c>
      <c r="F77" s="22">
        <f>E77/12</f>
        <v>0.77</v>
      </c>
      <c r="G77" s="11">
        <v>2059.2</v>
      </c>
      <c r="H77" s="11">
        <v>1.07</v>
      </c>
      <c r="I77" s="12">
        <v>0.62</v>
      </c>
      <c r="J77" s="11"/>
    </row>
    <row r="78" spans="1:11" s="18" customFormat="1" ht="23.25" customHeight="1">
      <c r="A78" s="29" t="s">
        <v>31</v>
      </c>
      <c r="B78" s="24" t="s">
        <v>44</v>
      </c>
      <c r="C78" s="62"/>
      <c r="D78" s="31">
        <v>3137.99</v>
      </c>
      <c r="E78" s="30"/>
      <c r="F78" s="30"/>
      <c r="G78" s="11">
        <v>2059.2</v>
      </c>
      <c r="H78" s="11">
        <v>1.07</v>
      </c>
      <c r="I78" s="12">
        <v>0.09</v>
      </c>
      <c r="J78" s="11"/>
      <c r="K78" s="27"/>
    </row>
    <row r="79" spans="1:11" s="18" customFormat="1" ht="25.5">
      <c r="A79" s="29" t="s">
        <v>32</v>
      </c>
      <c r="B79" s="33" t="s">
        <v>15</v>
      </c>
      <c r="C79" s="62"/>
      <c r="D79" s="31">
        <v>2092.02</v>
      </c>
      <c r="E79" s="30"/>
      <c r="F79" s="30"/>
      <c r="G79" s="11">
        <v>2059.2</v>
      </c>
      <c r="H79" s="11">
        <v>1.07</v>
      </c>
      <c r="I79" s="12">
        <v>0.05</v>
      </c>
      <c r="J79" s="11"/>
      <c r="K79" s="27"/>
    </row>
    <row r="80" spans="1:11" s="18" customFormat="1" ht="18" customHeight="1">
      <c r="A80" s="29" t="s">
        <v>48</v>
      </c>
      <c r="B80" s="24" t="s">
        <v>47</v>
      </c>
      <c r="C80" s="62"/>
      <c r="D80" s="31">
        <v>2195.49</v>
      </c>
      <c r="E80" s="30"/>
      <c r="F80" s="30"/>
      <c r="G80" s="11">
        <v>2059.2</v>
      </c>
      <c r="H80" s="11">
        <v>1.07</v>
      </c>
      <c r="I80" s="12">
        <v>0.06</v>
      </c>
      <c r="J80" s="11"/>
      <c r="K80" s="27"/>
    </row>
    <row r="81" spans="1:11" s="18" customFormat="1" ht="30.75" customHeight="1">
      <c r="A81" s="29" t="s">
        <v>45</v>
      </c>
      <c r="B81" s="24" t="s">
        <v>46</v>
      </c>
      <c r="C81" s="62"/>
      <c r="D81" s="31">
        <v>0</v>
      </c>
      <c r="E81" s="30"/>
      <c r="F81" s="30"/>
      <c r="G81" s="11">
        <v>2059.2</v>
      </c>
      <c r="H81" s="11">
        <v>1.07</v>
      </c>
      <c r="I81" s="12">
        <v>0.05</v>
      </c>
      <c r="J81" s="11"/>
      <c r="K81" s="27"/>
    </row>
    <row r="82" spans="1:11" s="18" customFormat="1" ht="20.25" customHeight="1">
      <c r="A82" s="29" t="s">
        <v>127</v>
      </c>
      <c r="B82" s="33" t="s">
        <v>15</v>
      </c>
      <c r="C82" s="23"/>
      <c r="D82" s="31">
        <v>0</v>
      </c>
      <c r="E82" s="30"/>
      <c r="F82" s="30"/>
      <c r="G82" s="11">
        <v>2059.2</v>
      </c>
      <c r="H82" s="11"/>
      <c r="I82" s="12"/>
      <c r="J82" s="11"/>
      <c r="K82" s="27"/>
    </row>
    <row r="83" spans="1:11" s="18" customFormat="1" ht="23.25" customHeight="1">
      <c r="A83" s="29" t="s">
        <v>43</v>
      </c>
      <c r="B83" s="24" t="s">
        <v>7</v>
      </c>
      <c r="C83" s="23"/>
      <c r="D83" s="31">
        <v>7440.48</v>
      </c>
      <c r="E83" s="30"/>
      <c r="F83" s="30"/>
      <c r="G83" s="11">
        <v>2059.2</v>
      </c>
      <c r="H83" s="11">
        <v>1.07</v>
      </c>
      <c r="I83" s="12">
        <v>0.2</v>
      </c>
      <c r="J83" s="11"/>
      <c r="K83" s="27"/>
    </row>
    <row r="84" spans="1:11" s="18" customFormat="1" ht="25.5">
      <c r="A84" s="29" t="s">
        <v>108</v>
      </c>
      <c r="B84" s="33" t="s">
        <v>15</v>
      </c>
      <c r="C84" s="62"/>
      <c r="D84" s="31">
        <v>4097.4</v>
      </c>
      <c r="E84" s="30"/>
      <c r="F84" s="30"/>
      <c r="G84" s="11">
        <v>2059.2</v>
      </c>
      <c r="H84" s="11"/>
      <c r="I84" s="12"/>
      <c r="J84" s="11"/>
      <c r="K84" s="27"/>
    </row>
    <row r="85" spans="1:11" s="18" customFormat="1" ht="25.5">
      <c r="A85" s="29" t="s">
        <v>106</v>
      </c>
      <c r="B85" s="33" t="s">
        <v>15</v>
      </c>
      <c r="C85" s="28"/>
      <c r="D85" s="31">
        <f>E85*G85</f>
        <v>0</v>
      </c>
      <c r="E85" s="30"/>
      <c r="F85" s="30"/>
      <c r="G85" s="11">
        <v>2059.2</v>
      </c>
      <c r="H85" s="11">
        <v>1.07</v>
      </c>
      <c r="I85" s="12">
        <v>0</v>
      </c>
      <c r="J85" s="11"/>
      <c r="K85" s="27"/>
    </row>
    <row r="86" spans="1:11" s="18" customFormat="1" ht="27" customHeight="1">
      <c r="A86" s="42" t="s">
        <v>109</v>
      </c>
      <c r="B86" s="33" t="s">
        <v>47</v>
      </c>
      <c r="C86" s="22"/>
      <c r="D86" s="43">
        <v>0</v>
      </c>
      <c r="E86" s="32"/>
      <c r="F86" s="32"/>
      <c r="G86" s="11">
        <v>2059.2</v>
      </c>
      <c r="H86" s="11"/>
      <c r="I86" s="12"/>
      <c r="J86" s="11"/>
      <c r="K86" s="27"/>
    </row>
    <row r="87" spans="1:11" s="18" customFormat="1" ht="30">
      <c r="A87" s="26" t="s">
        <v>36</v>
      </c>
      <c r="B87" s="24"/>
      <c r="C87" s="22" t="s">
        <v>136</v>
      </c>
      <c r="D87" s="22">
        <f>D88+D89+D90+D91</f>
        <v>0</v>
      </c>
      <c r="E87" s="22">
        <f>D87/G87</f>
        <v>0</v>
      </c>
      <c r="F87" s="22">
        <f>E87/12</f>
        <v>0</v>
      </c>
      <c r="G87" s="11">
        <v>2059.2</v>
      </c>
      <c r="H87" s="11">
        <v>1.07</v>
      </c>
      <c r="I87" s="12">
        <v>0.13</v>
      </c>
      <c r="J87" s="11"/>
      <c r="K87" s="27"/>
    </row>
    <row r="88" spans="1:11" s="18" customFormat="1" ht="15">
      <c r="A88" s="29" t="s">
        <v>167</v>
      </c>
      <c r="B88" s="24" t="s">
        <v>15</v>
      </c>
      <c r="C88" s="43"/>
      <c r="D88" s="43">
        <v>0</v>
      </c>
      <c r="E88" s="53"/>
      <c r="F88" s="53"/>
      <c r="G88" s="11">
        <v>2059.2</v>
      </c>
      <c r="H88" s="11"/>
      <c r="I88" s="12"/>
      <c r="J88" s="11"/>
      <c r="K88" s="27"/>
    </row>
    <row r="89" spans="1:11" s="18" customFormat="1" ht="15">
      <c r="A89" s="54" t="s">
        <v>148</v>
      </c>
      <c r="B89" s="57" t="s">
        <v>47</v>
      </c>
      <c r="C89" s="53"/>
      <c r="D89" s="53">
        <v>0</v>
      </c>
      <c r="E89" s="53"/>
      <c r="F89" s="53"/>
      <c r="G89" s="11">
        <v>2059.2</v>
      </c>
      <c r="H89" s="11"/>
      <c r="I89" s="12"/>
      <c r="J89" s="11"/>
      <c r="K89" s="27"/>
    </row>
    <row r="90" spans="1:11" s="18" customFormat="1" ht="15">
      <c r="A90" s="29" t="s">
        <v>111</v>
      </c>
      <c r="B90" s="33" t="s">
        <v>122</v>
      </c>
      <c r="C90" s="31"/>
      <c r="D90" s="31">
        <v>0</v>
      </c>
      <c r="E90" s="30"/>
      <c r="F90" s="30"/>
      <c r="G90" s="11">
        <v>2059.2</v>
      </c>
      <c r="H90" s="11"/>
      <c r="I90" s="12"/>
      <c r="J90" s="11"/>
      <c r="K90" s="27"/>
    </row>
    <row r="91" spans="1:11" s="18" customFormat="1" ht="25.5">
      <c r="A91" s="29" t="s">
        <v>112</v>
      </c>
      <c r="B91" s="33" t="s">
        <v>122</v>
      </c>
      <c r="C91" s="31"/>
      <c r="D91" s="31">
        <f>E91*G91</f>
        <v>0</v>
      </c>
      <c r="E91" s="30"/>
      <c r="F91" s="30"/>
      <c r="G91" s="11">
        <v>2059.2</v>
      </c>
      <c r="H91" s="11">
        <v>1.07</v>
      </c>
      <c r="I91" s="12">
        <v>0</v>
      </c>
      <c r="J91" s="11"/>
      <c r="K91" s="27"/>
    </row>
    <row r="92" spans="1:11" s="18" customFormat="1" ht="15">
      <c r="A92" s="26" t="s">
        <v>113</v>
      </c>
      <c r="B92" s="24"/>
      <c r="C92" s="22" t="s">
        <v>137</v>
      </c>
      <c r="D92" s="22">
        <f>D93+D94+D95+D96+D97+D98</f>
        <v>6681.87</v>
      </c>
      <c r="E92" s="22">
        <f>D92/G92</f>
        <v>3.24</v>
      </c>
      <c r="F92" s="22">
        <f>E92/12</f>
        <v>0.27</v>
      </c>
      <c r="G92" s="11">
        <v>2059.2</v>
      </c>
      <c r="H92" s="11">
        <v>1.07</v>
      </c>
      <c r="I92" s="12">
        <v>0.33</v>
      </c>
      <c r="J92" s="11"/>
      <c r="K92" s="27"/>
    </row>
    <row r="93" spans="1:11" s="18" customFormat="1" ht="18.75" customHeight="1">
      <c r="A93" s="29" t="s">
        <v>33</v>
      </c>
      <c r="B93" s="24" t="s">
        <v>7</v>
      </c>
      <c r="C93" s="62"/>
      <c r="D93" s="31">
        <f aca="true" t="shared" si="0" ref="D93:D98">E93*G93</f>
        <v>0</v>
      </c>
      <c r="E93" s="30"/>
      <c r="F93" s="30"/>
      <c r="G93" s="11">
        <v>2059.2</v>
      </c>
      <c r="H93" s="11">
        <v>1.07</v>
      </c>
      <c r="I93" s="12">
        <v>0</v>
      </c>
      <c r="J93" s="11"/>
      <c r="K93" s="27"/>
    </row>
    <row r="94" spans="1:11" s="18" customFormat="1" ht="46.5" customHeight="1">
      <c r="A94" s="29" t="s">
        <v>114</v>
      </c>
      <c r="B94" s="24" t="s">
        <v>15</v>
      </c>
      <c r="C94" s="62"/>
      <c r="D94" s="31">
        <v>5588.47</v>
      </c>
      <c r="E94" s="30"/>
      <c r="F94" s="30"/>
      <c r="G94" s="11">
        <v>2059.2</v>
      </c>
      <c r="H94" s="11">
        <v>1.07</v>
      </c>
      <c r="I94" s="12">
        <v>0.15</v>
      </c>
      <c r="J94" s="11"/>
      <c r="K94" s="27"/>
    </row>
    <row r="95" spans="1:11" s="18" customFormat="1" ht="44.25" customHeight="1">
      <c r="A95" s="29" t="s">
        <v>115</v>
      </c>
      <c r="B95" s="24" t="s">
        <v>15</v>
      </c>
      <c r="C95" s="62"/>
      <c r="D95" s="31">
        <v>1093.4</v>
      </c>
      <c r="E95" s="30"/>
      <c r="F95" s="30"/>
      <c r="G95" s="11">
        <v>2059.2</v>
      </c>
      <c r="H95" s="11">
        <v>1.07</v>
      </c>
      <c r="I95" s="12">
        <v>0.03</v>
      </c>
      <c r="J95" s="11"/>
      <c r="K95" s="27"/>
    </row>
    <row r="96" spans="1:11" s="18" customFormat="1" ht="27.75" customHeight="1">
      <c r="A96" s="29" t="s">
        <v>50</v>
      </c>
      <c r="B96" s="24" t="s">
        <v>10</v>
      </c>
      <c r="C96" s="62"/>
      <c r="D96" s="31">
        <f t="shared" si="0"/>
        <v>0</v>
      </c>
      <c r="E96" s="30"/>
      <c r="F96" s="30"/>
      <c r="G96" s="11">
        <v>2059.2</v>
      </c>
      <c r="H96" s="11">
        <v>1.07</v>
      </c>
      <c r="I96" s="12">
        <v>0</v>
      </c>
      <c r="J96" s="11"/>
      <c r="K96" s="27"/>
    </row>
    <row r="97" spans="1:11" s="18" customFormat="1" ht="15">
      <c r="A97" s="29" t="s">
        <v>38</v>
      </c>
      <c r="B97" s="33" t="s">
        <v>116</v>
      </c>
      <c r="C97" s="62"/>
      <c r="D97" s="31">
        <f t="shared" si="0"/>
        <v>0</v>
      </c>
      <c r="E97" s="30"/>
      <c r="F97" s="30"/>
      <c r="G97" s="11">
        <v>2059.2</v>
      </c>
      <c r="H97" s="11">
        <v>1.07</v>
      </c>
      <c r="I97" s="12">
        <v>0</v>
      </c>
      <c r="J97" s="11"/>
      <c r="K97" s="27"/>
    </row>
    <row r="98" spans="1:11" s="18" customFormat="1" ht="54" customHeight="1">
      <c r="A98" s="29" t="s">
        <v>117</v>
      </c>
      <c r="B98" s="33" t="s">
        <v>65</v>
      </c>
      <c r="C98" s="62"/>
      <c r="D98" s="31">
        <f t="shared" si="0"/>
        <v>0</v>
      </c>
      <c r="E98" s="30"/>
      <c r="F98" s="30"/>
      <c r="G98" s="11">
        <v>2059.2</v>
      </c>
      <c r="H98" s="11">
        <v>1.07</v>
      </c>
      <c r="I98" s="12">
        <v>0</v>
      </c>
      <c r="J98" s="11"/>
      <c r="K98" s="27"/>
    </row>
    <row r="99" spans="1:11" s="18" customFormat="1" ht="15">
      <c r="A99" s="26" t="s">
        <v>37</v>
      </c>
      <c r="B99" s="24"/>
      <c r="C99" s="22" t="s">
        <v>138</v>
      </c>
      <c r="D99" s="22">
        <f>D100</f>
        <v>1311.87</v>
      </c>
      <c r="E99" s="22">
        <f>D99/G99</f>
        <v>0.64</v>
      </c>
      <c r="F99" s="22">
        <f>E99/12</f>
        <v>0.05</v>
      </c>
      <c r="G99" s="11">
        <v>2059.2</v>
      </c>
      <c r="H99" s="11">
        <v>1.07</v>
      </c>
      <c r="I99" s="12">
        <v>0.13</v>
      </c>
      <c r="J99" s="11"/>
      <c r="K99" s="27"/>
    </row>
    <row r="100" spans="1:11" s="18" customFormat="1" ht="15">
      <c r="A100" s="29" t="s">
        <v>34</v>
      </c>
      <c r="B100" s="24" t="s">
        <v>15</v>
      </c>
      <c r="C100" s="31"/>
      <c r="D100" s="31">
        <v>1311.87</v>
      </c>
      <c r="E100" s="30"/>
      <c r="F100" s="30"/>
      <c r="G100" s="11">
        <v>2059.2</v>
      </c>
      <c r="H100" s="11">
        <v>1.07</v>
      </c>
      <c r="I100" s="12">
        <v>0.03</v>
      </c>
      <c r="J100" s="11"/>
      <c r="K100" s="27"/>
    </row>
    <row r="101" spans="1:11" s="11" customFormat="1" ht="15">
      <c r="A101" s="26" t="s">
        <v>40</v>
      </c>
      <c r="B101" s="21"/>
      <c r="C101" s="22" t="s">
        <v>139</v>
      </c>
      <c r="D101" s="22">
        <f>D102+D103</f>
        <v>8320</v>
      </c>
      <c r="E101" s="22">
        <f>D101/G101</f>
        <v>4.04</v>
      </c>
      <c r="F101" s="22">
        <f>E101/12</f>
        <v>0.34</v>
      </c>
      <c r="G101" s="11">
        <v>2059.2</v>
      </c>
      <c r="H101" s="11">
        <v>1.07</v>
      </c>
      <c r="I101" s="12">
        <v>0.29</v>
      </c>
      <c r="K101" s="27"/>
    </row>
    <row r="102" spans="1:11" s="18" customFormat="1" ht="47.25" customHeight="1">
      <c r="A102" s="42" t="s">
        <v>118</v>
      </c>
      <c r="B102" s="33" t="s">
        <v>20</v>
      </c>
      <c r="C102" s="31"/>
      <c r="D102" s="31">
        <v>8320</v>
      </c>
      <c r="E102" s="30"/>
      <c r="F102" s="30"/>
      <c r="G102" s="11">
        <v>2059.2</v>
      </c>
      <c r="H102" s="11"/>
      <c r="I102" s="12"/>
      <c r="J102" s="11"/>
      <c r="K102" s="27"/>
    </row>
    <row r="103" spans="1:11" s="18" customFormat="1" ht="15">
      <c r="A103" s="42" t="s">
        <v>161</v>
      </c>
      <c r="B103" s="33" t="s">
        <v>65</v>
      </c>
      <c r="C103" s="31"/>
      <c r="D103" s="31">
        <v>0</v>
      </c>
      <c r="E103" s="30"/>
      <c r="F103" s="30"/>
      <c r="G103" s="11">
        <v>2059.2</v>
      </c>
      <c r="H103" s="11">
        <v>1.07</v>
      </c>
      <c r="I103" s="12">
        <v>0.24</v>
      </c>
      <c r="J103" s="11"/>
      <c r="K103" s="27"/>
    </row>
    <row r="104" spans="1:11" s="11" customFormat="1" ht="15">
      <c r="A104" s="26" t="s">
        <v>39</v>
      </c>
      <c r="B104" s="21"/>
      <c r="C104" s="22" t="s">
        <v>140</v>
      </c>
      <c r="D104" s="22">
        <f>D105+D106</f>
        <v>13818.96</v>
      </c>
      <c r="E104" s="22">
        <f>D104/G104</f>
        <v>6.71</v>
      </c>
      <c r="F104" s="22">
        <f>E104/12+0.01</f>
        <v>0.57</v>
      </c>
      <c r="G104" s="11">
        <v>2059.2</v>
      </c>
      <c r="H104" s="11">
        <v>1.07</v>
      </c>
      <c r="I104" s="12">
        <v>0.41</v>
      </c>
      <c r="K104" s="27"/>
    </row>
    <row r="105" spans="1:11" s="18" customFormat="1" ht="15">
      <c r="A105" s="29" t="s">
        <v>49</v>
      </c>
      <c r="B105" s="33" t="s">
        <v>20</v>
      </c>
      <c r="C105" s="31"/>
      <c r="D105" s="31">
        <f>20728.44/3*2</f>
        <v>13818.96</v>
      </c>
      <c r="E105" s="30"/>
      <c r="F105" s="30"/>
      <c r="G105" s="11">
        <v>2059.2</v>
      </c>
      <c r="H105" s="11">
        <v>1.07</v>
      </c>
      <c r="I105" s="12">
        <v>0.37</v>
      </c>
      <c r="J105" s="11"/>
      <c r="K105" s="27"/>
    </row>
    <row r="106" spans="1:11" s="18" customFormat="1" ht="15">
      <c r="A106" s="29" t="s">
        <v>52</v>
      </c>
      <c r="B106" s="33" t="s">
        <v>44</v>
      </c>
      <c r="C106" s="31"/>
      <c r="D106" s="31">
        <v>0</v>
      </c>
      <c r="E106" s="30"/>
      <c r="F106" s="30"/>
      <c r="G106" s="11">
        <v>2059.2</v>
      </c>
      <c r="H106" s="11"/>
      <c r="I106" s="12"/>
      <c r="J106" s="11"/>
      <c r="K106" s="27"/>
    </row>
    <row r="107" spans="1:9" s="11" customFormat="1" ht="170.25">
      <c r="A107" s="34" t="s">
        <v>169</v>
      </c>
      <c r="B107" s="21" t="s">
        <v>10</v>
      </c>
      <c r="C107" s="35"/>
      <c r="D107" s="35">
        <v>0</v>
      </c>
      <c r="E107" s="35">
        <f>D107/G107</f>
        <v>0</v>
      </c>
      <c r="F107" s="35">
        <f>E107/12</f>
        <v>0</v>
      </c>
      <c r="G107" s="11">
        <v>2059.2</v>
      </c>
      <c r="H107" s="11">
        <v>1.07</v>
      </c>
      <c r="I107" s="12">
        <v>0.3</v>
      </c>
    </row>
    <row r="108" spans="1:9" s="11" customFormat="1" ht="18.75">
      <c r="A108" s="61" t="s">
        <v>163</v>
      </c>
      <c r="B108" s="21" t="s">
        <v>7</v>
      </c>
      <c r="C108" s="36"/>
      <c r="D108" s="36">
        <v>1280.24</v>
      </c>
      <c r="E108" s="36">
        <f>D108/G108</f>
        <v>0.62</v>
      </c>
      <c r="F108" s="35">
        <f>E108/12</f>
        <v>0.05</v>
      </c>
      <c r="G108" s="11">
        <v>2059.2</v>
      </c>
      <c r="I108" s="12"/>
    </row>
    <row r="109" spans="1:9" s="11" customFormat="1" ht="18.75">
      <c r="A109" s="61" t="s">
        <v>164</v>
      </c>
      <c r="B109" s="21" t="s">
        <v>7</v>
      </c>
      <c r="C109" s="36"/>
      <c r="D109" s="36">
        <f>(1280.24+2906.05)</f>
        <v>4186.29</v>
      </c>
      <c r="E109" s="36">
        <f>D109/G109</f>
        <v>2.03</v>
      </c>
      <c r="F109" s="35">
        <f>E109/12</f>
        <v>0.17</v>
      </c>
      <c r="G109" s="11">
        <v>2059.2</v>
      </c>
      <c r="I109" s="12"/>
    </row>
    <row r="110" spans="1:9" s="11" customFormat="1" ht="18.75">
      <c r="A110" s="61" t="s">
        <v>165</v>
      </c>
      <c r="B110" s="21" t="s">
        <v>7</v>
      </c>
      <c r="C110" s="36"/>
      <c r="D110" s="36">
        <v>26007.55</v>
      </c>
      <c r="E110" s="36">
        <f>D110/G110</f>
        <v>12.63</v>
      </c>
      <c r="F110" s="35">
        <f>E110/12</f>
        <v>1.05</v>
      </c>
      <c r="G110" s="11">
        <v>2059.2</v>
      </c>
      <c r="I110" s="12"/>
    </row>
    <row r="111" spans="1:9" s="11" customFormat="1" ht="18.75">
      <c r="A111" s="61" t="s">
        <v>166</v>
      </c>
      <c r="B111" s="21" t="s">
        <v>7</v>
      </c>
      <c r="C111" s="36"/>
      <c r="D111" s="36">
        <v>2646.35</v>
      </c>
      <c r="E111" s="36">
        <f>D111/G111</f>
        <v>1.29</v>
      </c>
      <c r="F111" s="35">
        <f>E111/12</f>
        <v>0.11</v>
      </c>
      <c r="G111" s="11">
        <v>2059.2</v>
      </c>
      <c r="I111" s="12"/>
    </row>
    <row r="112" spans="1:9" s="11" customFormat="1" ht="19.5" thickBot="1">
      <c r="A112" s="84" t="s">
        <v>119</v>
      </c>
      <c r="B112" s="85" t="s">
        <v>9</v>
      </c>
      <c r="C112" s="35"/>
      <c r="D112" s="35">
        <f>E112*G112</f>
        <v>50903.42</v>
      </c>
      <c r="E112" s="35">
        <f>12*F112</f>
        <v>24.72</v>
      </c>
      <c r="F112" s="35">
        <v>2.06</v>
      </c>
      <c r="G112" s="11">
        <v>2059.2</v>
      </c>
      <c r="I112" s="12"/>
    </row>
    <row r="113" spans="1:9" s="11" customFormat="1" ht="19.5" thickBot="1">
      <c r="A113" s="63" t="s">
        <v>60</v>
      </c>
      <c r="B113" s="9"/>
      <c r="C113" s="64"/>
      <c r="D113" s="86">
        <f>D112+D107+D104+D101+D99+D92+D87+D77+D62+D61+D60+D59+D49+D48+D47+D40+D39+D28+D14+D41++D111+D110+D109+D108</f>
        <v>457538.82</v>
      </c>
      <c r="E113" s="86">
        <f>E112+E107+E104+E101+E99+E92+E87+E77+E62+E61+E60+E59+E49+E48+E47+E40+E39+E28+E14+E41++E111+E110+E109+E108</f>
        <v>222.19</v>
      </c>
      <c r="F113" s="86">
        <f>F112+F107+F104+F101+F99+F92+F87+F77+F62+F61+F60+F59+F49+F48+F47+F40+F39+F28+F14+F41++F111+F110+F109+F108</f>
        <v>18.52</v>
      </c>
      <c r="G113" s="11">
        <v>2059.2</v>
      </c>
      <c r="I113" s="12"/>
    </row>
    <row r="114" spans="1:9" s="11" customFormat="1" ht="19.5" thickBot="1">
      <c r="A114" s="37"/>
      <c r="B114" s="38"/>
      <c r="C114" s="39"/>
      <c r="D114" s="39"/>
      <c r="E114" s="39"/>
      <c r="F114" s="39"/>
      <c r="I114" s="12"/>
    </row>
    <row r="115" spans="1:9" s="68" customFormat="1" ht="38.25" thickBot="1">
      <c r="A115" s="63" t="s">
        <v>143</v>
      </c>
      <c r="B115" s="81"/>
      <c r="C115" s="82"/>
      <c r="D115" s="83">
        <f>SUM(D116:D120)</f>
        <v>18616.72</v>
      </c>
      <c r="E115" s="83">
        <f>SUM(E116:E120)</f>
        <v>9.04</v>
      </c>
      <c r="F115" s="83">
        <f>SUM(F116:F120)</f>
        <v>0.76</v>
      </c>
      <c r="G115" s="68">
        <v>2059.2</v>
      </c>
      <c r="I115" s="69"/>
    </row>
    <row r="116" spans="1:9" s="11" customFormat="1" ht="15">
      <c r="A116" s="54" t="s">
        <v>168</v>
      </c>
      <c r="B116" s="57"/>
      <c r="C116" s="53"/>
      <c r="D116" s="60">
        <v>1746.64</v>
      </c>
      <c r="E116" s="60">
        <f>D116/G116</f>
        <v>0.85</v>
      </c>
      <c r="F116" s="75">
        <f>E116/12</f>
        <v>0.07</v>
      </c>
      <c r="G116" s="11">
        <v>2059.2</v>
      </c>
      <c r="I116" s="12"/>
    </row>
    <row r="117" spans="1:9" s="11" customFormat="1" ht="15">
      <c r="A117" s="54" t="s">
        <v>146</v>
      </c>
      <c r="B117" s="57"/>
      <c r="C117" s="53"/>
      <c r="D117" s="60">
        <v>6594.62</v>
      </c>
      <c r="E117" s="60">
        <f>D117/G117</f>
        <v>3.2</v>
      </c>
      <c r="F117" s="75">
        <f>E117/12</f>
        <v>0.27</v>
      </c>
      <c r="G117" s="11">
        <v>2059.2</v>
      </c>
      <c r="I117" s="12"/>
    </row>
    <row r="118" spans="1:9" s="11" customFormat="1" ht="15">
      <c r="A118" s="54" t="s">
        <v>147</v>
      </c>
      <c r="B118" s="57"/>
      <c r="C118" s="53"/>
      <c r="D118" s="60">
        <v>3341.84</v>
      </c>
      <c r="E118" s="60">
        <f>D118/G118</f>
        <v>1.62</v>
      </c>
      <c r="F118" s="75">
        <f>E118/12</f>
        <v>0.14</v>
      </c>
      <c r="G118" s="11">
        <v>2059.2</v>
      </c>
      <c r="I118" s="12"/>
    </row>
    <row r="119" spans="1:9" s="11" customFormat="1" ht="15">
      <c r="A119" s="59" t="s">
        <v>149</v>
      </c>
      <c r="B119" s="57"/>
      <c r="C119" s="53"/>
      <c r="D119" s="60">
        <v>4945.5</v>
      </c>
      <c r="E119" s="60">
        <f>D119/G119</f>
        <v>2.4</v>
      </c>
      <c r="F119" s="75">
        <f>E119/12</f>
        <v>0.2</v>
      </c>
      <c r="G119" s="11">
        <v>2059.2</v>
      </c>
      <c r="I119" s="12"/>
    </row>
    <row r="120" spans="1:9" s="11" customFormat="1" ht="15">
      <c r="A120" s="54" t="s">
        <v>150</v>
      </c>
      <c r="B120" s="57"/>
      <c r="C120" s="53"/>
      <c r="D120" s="60">
        <v>1988.12</v>
      </c>
      <c r="E120" s="60">
        <f>D120/G120</f>
        <v>0.97</v>
      </c>
      <c r="F120" s="75">
        <f>E120/12</f>
        <v>0.08</v>
      </c>
      <c r="G120" s="11">
        <v>2059.2</v>
      </c>
      <c r="I120" s="12"/>
    </row>
    <row r="121" spans="1:9" s="11" customFormat="1" ht="19.5" thickBot="1">
      <c r="A121" s="37"/>
      <c r="B121" s="38"/>
      <c r="C121" s="39"/>
      <c r="D121" s="78"/>
      <c r="E121" s="78"/>
      <c r="F121" s="78"/>
      <c r="G121" s="11">
        <v>2059.2</v>
      </c>
      <c r="I121" s="12"/>
    </row>
    <row r="122" spans="1:9" s="73" customFormat="1" ht="20.25" thickBot="1">
      <c r="A122" s="61" t="s">
        <v>141</v>
      </c>
      <c r="B122" s="71"/>
      <c r="C122" s="72"/>
      <c r="D122" s="79">
        <f>D113+D115</f>
        <v>476155.54</v>
      </c>
      <c r="E122" s="79">
        <f>E113+E115</f>
        <v>231.23</v>
      </c>
      <c r="F122" s="80">
        <f>F113+F115</f>
        <v>19.28</v>
      </c>
      <c r="I122" s="74"/>
    </row>
    <row r="123" spans="1:9" s="11" customFormat="1" ht="18.75">
      <c r="A123" s="37"/>
      <c r="B123" s="38"/>
      <c r="C123" s="39"/>
      <c r="D123" s="39"/>
      <c r="E123" s="39"/>
      <c r="F123" s="39"/>
      <c r="I123" s="12"/>
    </row>
    <row r="124" spans="1:9" s="11" customFormat="1" ht="18.75">
      <c r="A124" s="48"/>
      <c r="B124" s="38"/>
      <c r="C124" s="39"/>
      <c r="D124" s="39"/>
      <c r="E124" s="39"/>
      <c r="F124" s="39"/>
      <c r="I124" s="12"/>
    </row>
    <row r="125" spans="1:9" s="11" customFormat="1" ht="18.75">
      <c r="A125" s="48"/>
      <c r="B125" s="38"/>
      <c r="C125" s="39"/>
      <c r="D125" s="39"/>
      <c r="E125" s="39"/>
      <c r="F125" s="39"/>
      <c r="I125" s="12"/>
    </row>
    <row r="126" spans="1:9" s="45" customFormat="1" ht="19.5">
      <c r="A126" s="49"/>
      <c r="B126" s="50"/>
      <c r="C126" s="51"/>
      <c r="D126" s="51"/>
      <c r="E126" s="51"/>
      <c r="F126" s="51"/>
      <c r="I126" s="46"/>
    </row>
    <row r="127" spans="1:9" s="40" customFormat="1" ht="14.25">
      <c r="A127" s="101" t="s">
        <v>27</v>
      </c>
      <c r="B127" s="101"/>
      <c r="C127" s="101"/>
      <c r="D127" s="101"/>
      <c r="I127" s="41"/>
    </row>
    <row r="128" s="40" customFormat="1" ht="12.75">
      <c r="I128" s="41"/>
    </row>
    <row r="129" spans="1:9" s="40" customFormat="1" ht="12.75">
      <c r="A129" s="47" t="s">
        <v>28</v>
      </c>
      <c r="I129" s="41"/>
    </row>
    <row r="130" s="40" customFormat="1" ht="12.75">
      <c r="I130" s="41"/>
    </row>
    <row r="131" s="40" customFormat="1" ht="12.75">
      <c r="I131" s="41"/>
    </row>
    <row r="132" s="40" customFormat="1" ht="12.75">
      <c r="I132" s="41"/>
    </row>
    <row r="133" s="40" customFormat="1" ht="12.75">
      <c r="I133" s="41"/>
    </row>
    <row r="134" s="40" customFormat="1" ht="12.75">
      <c r="I134" s="41"/>
    </row>
    <row r="135" s="40" customFormat="1" ht="12.75">
      <c r="I135" s="41"/>
    </row>
    <row r="136" s="40" customFormat="1" ht="12.75">
      <c r="I136" s="41"/>
    </row>
    <row r="137" s="40" customFormat="1" ht="12.75">
      <c r="I137" s="41"/>
    </row>
    <row r="138" s="40" customFormat="1" ht="12.75">
      <c r="I138" s="41"/>
    </row>
    <row r="139" s="40" customFormat="1" ht="12.75">
      <c r="I139" s="41"/>
    </row>
    <row r="140" s="40" customFormat="1" ht="12.75">
      <c r="I140" s="41"/>
    </row>
    <row r="141" s="40" customFormat="1" ht="12.75">
      <c r="I141" s="41"/>
    </row>
    <row r="142" s="40" customFormat="1" ht="12.75">
      <c r="I142" s="41"/>
    </row>
    <row r="143" s="40" customFormat="1" ht="12.75">
      <c r="I143" s="41"/>
    </row>
    <row r="144" s="40" customFormat="1" ht="12.75">
      <c r="I144" s="41"/>
    </row>
    <row r="145" s="40" customFormat="1" ht="12.75">
      <c r="I145" s="41"/>
    </row>
    <row r="146" s="40" customFormat="1" ht="12.75">
      <c r="I146" s="41"/>
    </row>
    <row r="147" s="40" customFormat="1" ht="12.75">
      <c r="I147" s="41"/>
    </row>
  </sheetData>
  <sheetProtection/>
  <mergeCells count="12">
    <mergeCell ref="A7:F7"/>
    <mergeCell ref="A8:F8"/>
    <mergeCell ref="A9:F9"/>
    <mergeCell ref="A10:F10"/>
    <mergeCell ref="A13:F13"/>
    <mergeCell ref="A127:D127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2017-04-17T13:03:53Z</cp:lastPrinted>
  <dcterms:created xsi:type="dcterms:W3CDTF">2010-04-02T14:46:04Z</dcterms:created>
  <dcterms:modified xsi:type="dcterms:W3CDTF">2017-04-17T13:06:18Z</dcterms:modified>
  <cp:category/>
  <cp:version/>
  <cp:contentType/>
  <cp:contentStatus/>
</cp:coreProperties>
</file>