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0"/>
  </bookViews>
  <sheets>
    <sheet name="Лист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<sst xmlns="http://schemas.openxmlformats.org/spreadsheetml/2006/main" count="218" uniqueCount="179">
  <si>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</si>
  <si>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</si>
  <si>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</si>
  <si>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</si>
  <si>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</si>
  <si>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</si>
  <si>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</si>
  <si>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</si>
  <si>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</si>
  <si>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</si>
  <si>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</si>
  <si>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</si>
  <si>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</si>
  <si>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</si>
  <si>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</si>
  <si>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</si>
  <si>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</si>
  <si>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</si>
  <si>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</si>
  <si>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</si>
  <si>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</si>
  <si>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</si>
  <si>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</si>
  <si>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</si>
  <si>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</si>
  <si>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</si>
  <si>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</si>
  <si>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</si>
  <si>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</si>
  <si>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</si>
  <si>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</si>
  <si>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</si>
  <si>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</si>
  <si>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</si>
  <si>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</si>
  <si>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</si>
  <si>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</si>
  <si>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</si>
  <si>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</si>
  <si>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</si>
  <si>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</si>
  <si>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</si>
  <si>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</si>
  <si>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</si>
  <si>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</si>
  <si>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</si>
  <si>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</si>
  <si>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</si>
  <si>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</si>
  <si>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</si>
  <si>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</si>
  <si>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</si>
  <si>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</si>
  <si>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</si>
  <si>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</si>
  <si>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</si>
  <si>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</si>
  <si>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восстановление общедомового уличного освещения</t>
  </si>
  <si>
    <t>Обслуживание вводных и внутренних газопроводов жилого фонда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</si>
  <si>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</si>
  <si>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</si>
  <si>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</si>
  <si>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ревизия задвижек отопления ( диам.50 мм - 21 шт.)</t>
  </si>
  <si>
    <t>смена КИП 12 манометров, 12 термометров</t>
  </si>
  <si>
    <t>ревизия задвижек ГВС (3шт. Диам.80 мм)</t>
  </si>
  <si>
    <t>ревизия задвижек  ХВС (1шт. Диам.50 мм - 1 шт. Диам.80 мм - 5 шт.)</t>
  </si>
  <si>
    <t>смена КИП 1 манометр</t>
  </si>
  <si>
    <t>ревизия ШР, ЩЭ (ШР-2 шт.; ЩЭ-35 шт.)</t>
  </si>
  <si>
    <t>замена трансформаторов тока (2 узла учета/ 6 ТТ)</t>
  </si>
  <si>
    <t>очистка кровли от снега и наледи в районе водосточных воронок</t>
  </si>
  <si>
    <t>ремонт кровли лоджий 84,6 м2</t>
  </si>
  <si>
    <t>укрепление трубопроводов отопления</t>
  </si>
  <si>
    <t>смена задвижек ГВС (д. 80 - 3 шт., д.50 шт. - 2 шт)</t>
  </si>
  <si>
    <t>установка датчиков движения в тамбурах - 12 шт.</t>
  </si>
  <si>
    <t>установка датчиков  движенияна этажных площадках - 20 шт.</t>
  </si>
  <si>
    <t>смена трубопроводов водоотведения под 6 подъездом</t>
  </si>
  <si>
    <t>115</t>
  </si>
  <si>
    <t>127</t>
  </si>
  <si>
    <t>Смена шарового крана ф15 мм на ХВС  (кв.49)</t>
  </si>
  <si>
    <t>Лицевой счет многоквартирного дома по адресу: ул. Парковая, д. 35 на период с 1 мая 2013 по 30 апреля 2014 года</t>
  </si>
  <si>
    <t>Ревизия входного вентеля  (кв.100)</t>
  </si>
  <si>
    <t>132</t>
  </si>
  <si>
    <t>133</t>
  </si>
  <si>
    <t>Ревизия эл.щитка  (кв.100)</t>
  </si>
  <si>
    <t>108</t>
  </si>
  <si>
    <t>113</t>
  </si>
  <si>
    <t>Установка розеток на чердаке для работы слесарей</t>
  </si>
  <si>
    <t>152</t>
  </si>
  <si>
    <t>Ревизия эл.щитка  (кв.55)</t>
  </si>
  <si>
    <t>демонтаж шаровых кранов на эл.узлах (д.25 - 3 шт.)</t>
  </si>
  <si>
    <t xml:space="preserve">смена шаровых кранов  на ГВС (чердак)-  д.25 мм - 8шт., д.20-6шт. </t>
  </si>
  <si>
    <t>151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</si>
  <si>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</si>
  <si>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</si>
  <si>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</si>
  <si>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</si>
  <si>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</si>
  <si>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164</t>
  </si>
  <si>
    <t>Замена лампочек 60 Вт в подъезде  (кв.28)</t>
  </si>
  <si>
    <t>167</t>
  </si>
  <si>
    <t>163</t>
  </si>
  <si>
    <t>Смена шаровых кранов ф20 на системе отопления  (кв.35)</t>
  </si>
  <si>
    <t>Ревизия эл.щитка  (кв.94)</t>
  </si>
  <si>
    <t>161</t>
  </si>
  <si>
    <t>160</t>
  </si>
  <si>
    <t>166</t>
  </si>
  <si>
    <t>Подключение системы отопления после работ ТПК</t>
  </si>
  <si>
    <t>Смена задвижек на элеваторе №2 (ф50-4шт)</t>
  </si>
  <si>
    <t>189</t>
  </si>
  <si>
    <t>Удаление воздушных пробок</t>
  </si>
  <si>
    <t>170</t>
  </si>
  <si>
    <t>190</t>
  </si>
  <si>
    <t>Переврезка трубопровода ГВС (1 под-д)</t>
  </si>
  <si>
    <t>193</t>
  </si>
  <si>
    <t xml:space="preserve">Замена автомата на подвальное освещение </t>
  </si>
  <si>
    <t>194</t>
  </si>
  <si>
    <t>Замена лампочек в подвале</t>
  </si>
  <si>
    <t>ремонт панельных швов 45 п.м.</t>
  </si>
  <si>
    <t>225</t>
  </si>
  <si>
    <t>Замена лампочек в подъезде (кв.100)</t>
  </si>
  <si>
    <t>236</t>
  </si>
  <si>
    <t>Замена лампочек в подъезде (кв.12,28)</t>
  </si>
  <si>
    <t>228</t>
  </si>
  <si>
    <t>Установка фотореле на уличное освещение</t>
  </si>
  <si>
    <t>Переврезка лежаков ГВС (1 под)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</si>
  <si>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</si>
  <si>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</si>
  <si>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</si>
  <si>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</si>
  <si>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</si>
  <si>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</si>
  <si>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</si>
  <si>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</si>
  <si>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</si>
  <si>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</si>
  <si>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</si>
  <si>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</si>
  <si>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</si>
  <si>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23125,25 (по тарифу)</t>
  </si>
  <si>
    <t xml:space="preserve">Замок </t>
  </si>
  <si>
    <t>А/о 35</t>
  </si>
  <si>
    <t>Замена вентиля ХВС (кв.55)</t>
  </si>
  <si>
    <t>229</t>
  </si>
  <si>
    <t>30.09.2013 (акт от 7.10.13)</t>
  </si>
  <si>
    <t>30.09.2013 (акт от 5.12.13)</t>
  </si>
  <si>
    <t>Замена датчика движения в подъезде (кв.100)</t>
  </si>
  <si>
    <t>Замена светильника в подъезде (кв.61)</t>
  </si>
  <si>
    <t>30.09.2013 (акт от 3.12.13)</t>
  </si>
  <si>
    <t>Замена датчика движения в подъезде (кв.45)</t>
  </si>
  <si>
    <t>265</t>
  </si>
  <si>
    <t>ревизия ВРУ (2 шт.) + замена деталей</t>
  </si>
  <si>
    <t>2</t>
  </si>
  <si>
    <t>Ремонт входных дверей</t>
  </si>
  <si>
    <t>3</t>
  </si>
  <si>
    <t>Ремонт системы водоотведения - из тарифа 12-13гг.</t>
  </si>
  <si>
    <t>ремонт козырьков над входом в подъезд №3, №5 - 2 шт.</t>
  </si>
  <si>
    <t>7</t>
  </si>
  <si>
    <t>Регулировка датчика движения, замена лампочки в подъезде (кв.32)</t>
  </si>
  <si>
    <t>6</t>
  </si>
  <si>
    <t>Регулировка датчика движения (кв.61)</t>
  </si>
  <si>
    <t>8</t>
  </si>
  <si>
    <t>Прочистка вентиляции и канализац.трубы (кв.95)</t>
  </si>
  <si>
    <t>17</t>
  </si>
  <si>
    <t>Замена 3-х вентилей на ГВС, ХВС (кв.36)</t>
  </si>
  <si>
    <t>22</t>
  </si>
  <si>
    <t>Смена шар.крана на ГВС под 1 под-дом</t>
  </si>
  <si>
    <t>Замена канализац.тройника (1 под-д)</t>
  </si>
  <si>
    <t>Устранение течи на стояке СТС (1 под-д)</t>
  </si>
  <si>
    <t>Ремонт кровельного покрытия, дверей в подъезд</t>
  </si>
  <si>
    <t>Генеральный директор</t>
  </si>
  <si>
    <t>А.В. Митрофанов</t>
  </si>
  <si>
    <t>Экономист 2-ой категории по учету лицевых счетов МКД</t>
  </si>
  <si>
    <t>Услуги типографии по печати доп.соглашений</t>
  </si>
  <si>
    <t>Устранение течи канализационного лежака (1 под-д)</t>
  </si>
  <si>
    <t>39</t>
  </si>
  <si>
    <t>42</t>
  </si>
  <si>
    <t>Кладка кирпич.столбика под канализацией (2 под.)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</si>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</sst>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9"/>
      <name val="Arial Cyr"/>
      <family val="2"/>
    </font>
    <font>
      <sz val="18"/>
      <name val="Arial Black"/>
      <family val="2"/>
    </font>
    <font>
      <sz val="20"/>
      <name val="Arial Black"/>
      <family val="2"/>
    </font>
    <font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left" vertical="center" wrapText="1"/>
    </xf>
    <xf numFmtId="0" fontId="0" fillId="24" borderId="31" xfId="0" applyFill="1" applyBorder="1" applyAlignment="1">
      <alignment horizontal="center" vertical="center"/>
    </xf>
    <xf numFmtId="2" fontId="23" fillId="24" borderId="32" xfId="0" applyNumberFormat="1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36" fillId="25" borderId="25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7" fillId="25" borderId="11" xfId="0" applyFont="1" applyFill="1" applyBorder="1" applyAlignment="1">
      <alignment horizontal="left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22" xfId="0" applyFont="1" applyFill="1" applyBorder="1" applyAlignment="1">
      <alignment horizontal="left" vertical="center" wrapText="1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7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left" vertical="center" wrapText="1"/>
    </xf>
    <xf numFmtId="0" fontId="0" fillId="28" borderId="11" xfId="0" applyFont="1" applyFill="1" applyBorder="1" applyAlignment="1">
      <alignment horizontal="left" vertical="center" wrapText="1"/>
    </xf>
    <xf numFmtId="2" fontId="23" fillId="24" borderId="0" xfId="0" applyNumberFormat="1" applyFont="1" applyFill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2" fillId="24" borderId="46" xfId="0" applyFont="1" applyFill="1" applyBorder="1" applyAlignment="1">
      <alignment horizontal="left"/>
    </xf>
    <xf numFmtId="0" fontId="32" fillId="24" borderId="46" xfId="0" applyFont="1" applyFill="1" applyBorder="1" applyAlignment="1">
      <alignment horizontal="right"/>
    </xf>
    <xf numFmtId="0" fontId="32" fillId="24" borderId="0" xfId="0" applyFont="1" applyFill="1" applyAlignment="1">
      <alignment horizontal="left" wrapText="1"/>
    </xf>
    <xf numFmtId="0" fontId="32" fillId="24" borderId="0" xfId="0" applyFont="1" applyFill="1" applyAlignment="1">
      <alignment horizontal="right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49" fontId="0" fillId="24" borderId="31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0" fontId="22" fillId="24" borderId="47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29" fillId="24" borderId="49" xfId="0" applyFont="1" applyFill="1" applyBorder="1" applyAlignment="1">
      <alignment horizontal="center" vertical="center" wrapText="1"/>
    </xf>
    <xf numFmtId="0" fontId="29" fillId="24" borderId="51" xfId="0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49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52" xfId="0" applyNumberFormat="1" applyFont="1" applyFill="1" applyBorder="1" applyAlignment="1">
      <alignment horizontal="center" vertical="center" wrapText="1"/>
    </xf>
    <xf numFmtId="14" fontId="0" fillId="24" borderId="33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2" fontId="18" fillId="24" borderId="53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5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5;&#1072;&#1088;&#1082;&#1086;&#1074;&#1072;&#1103;\&#1055;&#1072;&#1088;&#1082;.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7">
          <cell r="FW57">
            <v>-94867.5719999998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0" zoomScaleNormal="80" zoomScalePageLayoutView="0" workbookViewId="0" topLeftCell="A1">
      <pane xSplit="1" ySplit="2" topLeftCell="G9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27" sqref="P126:P12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148" t="s">
        <v>79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5" s="5" customFormat="1" ht="80.25" customHeight="1" thickBot="1">
      <c r="A2" s="96" t="s">
        <v>0</v>
      </c>
      <c r="B2" s="132" t="s">
        <v>93</v>
      </c>
      <c r="C2" s="133"/>
      <c r="D2" s="134"/>
      <c r="E2" s="133" t="s">
        <v>94</v>
      </c>
      <c r="F2" s="133"/>
      <c r="G2" s="133"/>
      <c r="H2" s="132" t="s">
        <v>95</v>
      </c>
      <c r="I2" s="133"/>
      <c r="J2" s="134"/>
      <c r="K2" s="132" t="s">
        <v>96</v>
      </c>
      <c r="L2" s="133"/>
      <c r="M2" s="134"/>
      <c r="N2" s="43" t="s">
        <v>10</v>
      </c>
      <c r="O2" s="19" t="s">
        <v>5</v>
      </c>
    </row>
    <row r="3" spans="1:15" s="6" customFormat="1" ht="12.75">
      <c r="A3" s="37"/>
      <c r="B3" s="27" t="s">
        <v>7</v>
      </c>
      <c r="C3" s="12" t="s">
        <v>8</v>
      </c>
      <c r="D3" s="33" t="s">
        <v>9</v>
      </c>
      <c r="E3" s="42" t="s">
        <v>7</v>
      </c>
      <c r="F3" s="12" t="s">
        <v>8</v>
      </c>
      <c r="G3" s="17" t="s">
        <v>9</v>
      </c>
      <c r="H3" s="27" t="s">
        <v>7</v>
      </c>
      <c r="I3" s="12" t="s">
        <v>8</v>
      </c>
      <c r="J3" s="33" t="s">
        <v>9</v>
      </c>
      <c r="K3" s="27" t="s">
        <v>7</v>
      </c>
      <c r="L3" s="12" t="s">
        <v>8</v>
      </c>
      <c r="M3" s="33" t="s">
        <v>9</v>
      </c>
      <c r="N3" s="45"/>
      <c r="O3" s="20"/>
    </row>
    <row r="4" spans="1:15" s="6" customFormat="1" ht="49.5" customHeight="1">
      <c r="A4" s="136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5" s="5" customFormat="1" ht="14.25" customHeight="1">
      <c r="A5" s="88" t="s">
        <v>31</v>
      </c>
      <c r="B5" s="28"/>
      <c r="C5" s="7"/>
      <c r="D5" s="52">
        <f>O5/4</f>
        <v>43359.84</v>
      </c>
      <c r="E5" s="43"/>
      <c r="F5" s="7"/>
      <c r="G5" s="52">
        <f>O5/4</f>
        <v>43359.84</v>
      </c>
      <c r="H5" s="28"/>
      <c r="I5" s="7"/>
      <c r="J5" s="52">
        <f>O5/4</f>
        <v>43359.84</v>
      </c>
      <c r="K5" s="28"/>
      <c r="L5" s="7"/>
      <c r="M5" s="52">
        <f>O5/4</f>
        <v>43359.84</v>
      </c>
      <c r="N5" s="46">
        <f>M5+J5+G5+D5</f>
        <v>173439.36</v>
      </c>
      <c r="O5" s="13">
        <v>173439.36</v>
      </c>
    </row>
    <row r="6" spans="1:15" s="5" customFormat="1" ht="30">
      <c r="A6" s="88" t="s">
        <v>32</v>
      </c>
      <c r="B6" s="28"/>
      <c r="C6" s="7"/>
      <c r="D6" s="52">
        <f aca="true" t="shared" si="0" ref="D6:D15">O6/4</f>
        <v>42095.18</v>
      </c>
      <c r="E6" s="43"/>
      <c r="F6" s="7"/>
      <c r="G6" s="52">
        <f aca="true" t="shared" si="1" ref="G6:G15">O6/4</f>
        <v>42095.18</v>
      </c>
      <c r="H6" s="28"/>
      <c r="I6" s="7"/>
      <c r="J6" s="52">
        <f aca="true" t="shared" si="2" ref="J6:J15">O6/4</f>
        <v>42095.18</v>
      </c>
      <c r="K6" s="28"/>
      <c r="L6" s="7"/>
      <c r="M6" s="52">
        <f aca="true" t="shared" si="3" ref="M6:M15">O6/4</f>
        <v>42095.18</v>
      </c>
      <c r="N6" s="46">
        <f aca="true" t="shared" si="4" ref="N6:N47">M6+J6+G6+D6</f>
        <v>168380.72</v>
      </c>
      <c r="O6" s="13">
        <v>168380.71</v>
      </c>
    </row>
    <row r="7" spans="1:15" s="5" customFormat="1" ht="15">
      <c r="A7" s="89" t="s">
        <v>33</v>
      </c>
      <c r="B7" s="28"/>
      <c r="C7" s="7"/>
      <c r="D7" s="52">
        <f t="shared" si="0"/>
        <v>11562.63</v>
      </c>
      <c r="E7" s="43"/>
      <c r="F7" s="7"/>
      <c r="G7" s="52">
        <f t="shared" si="1"/>
        <v>11562.63</v>
      </c>
      <c r="H7" s="28"/>
      <c r="I7" s="7"/>
      <c r="J7" s="52">
        <f t="shared" si="2"/>
        <v>11562.63</v>
      </c>
      <c r="K7" s="28"/>
      <c r="L7" s="7"/>
      <c r="M7" s="52">
        <f t="shared" si="3"/>
        <v>11562.63</v>
      </c>
      <c r="N7" s="46">
        <f t="shared" si="4"/>
        <v>46250.52</v>
      </c>
      <c r="O7" s="13">
        <v>46250.5</v>
      </c>
    </row>
    <row r="8" spans="1:15" s="5" customFormat="1" ht="15">
      <c r="A8" s="89" t="s">
        <v>34</v>
      </c>
      <c r="B8" s="28"/>
      <c r="C8" s="7"/>
      <c r="D8" s="52">
        <f t="shared" si="0"/>
        <v>37578.53</v>
      </c>
      <c r="E8" s="43"/>
      <c r="F8" s="7"/>
      <c r="G8" s="52">
        <f t="shared" si="1"/>
        <v>37578.53</v>
      </c>
      <c r="H8" s="28"/>
      <c r="I8" s="7"/>
      <c r="J8" s="52">
        <f t="shared" si="2"/>
        <v>37578.53</v>
      </c>
      <c r="K8" s="28"/>
      <c r="L8" s="7"/>
      <c r="M8" s="52">
        <f t="shared" si="3"/>
        <v>37578.53</v>
      </c>
      <c r="N8" s="46">
        <f t="shared" si="4"/>
        <v>150314.12</v>
      </c>
      <c r="O8" s="13">
        <v>150314.11</v>
      </c>
    </row>
    <row r="9" spans="1:15" s="5" customFormat="1" ht="30">
      <c r="A9" s="89" t="s">
        <v>35</v>
      </c>
      <c r="B9" s="28"/>
      <c r="C9" s="7"/>
      <c r="D9" s="52">
        <f t="shared" si="0"/>
        <v>433.43</v>
      </c>
      <c r="E9" s="43"/>
      <c r="F9" s="7"/>
      <c r="G9" s="52">
        <f t="shared" si="1"/>
        <v>433.43</v>
      </c>
      <c r="H9" s="28"/>
      <c r="I9" s="7"/>
      <c r="J9" s="52">
        <f t="shared" si="2"/>
        <v>433.43</v>
      </c>
      <c r="K9" s="28"/>
      <c r="L9" s="7"/>
      <c r="M9" s="52">
        <f t="shared" si="3"/>
        <v>433.43</v>
      </c>
      <c r="N9" s="46">
        <f t="shared" si="4"/>
        <v>1733.72</v>
      </c>
      <c r="O9" s="13">
        <v>1733.72</v>
      </c>
    </row>
    <row r="10" spans="1:15" s="5" customFormat="1" ht="30">
      <c r="A10" s="89" t="s">
        <v>36</v>
      </c>
      <c r="B10" s="28"/>
      <c r="C10" s="7"/>
      <c r="D10" s="52">
        <f t="shared" si="0"/>
        <v>433.43</v>
      </c>
      <c r="E10" s="43"/>
      <c r="F10" s="7"/>
      <c r="G10" s="52">
        <f t="shared" si="1"/>
        <v>433.43</v>
      </c>
      <c r="H10" s="28"/>
      <c r="I10" s="7"/>
      <c r="J10" s="52">
        <f t="shared" si="2"/>
        <v>433.43</v>
      </c>
      <c r="K10" s="28"/>
      <c r="L10" s="7"/>
      <c r="M10" s="52">
        <f t="shared" si="3"/>
        <v>433.43</v>
      </c>
      <c r="N10" s="46">
        <f t="shared" si="4"/>
        <v>1733.72</v>
      </c>
      <c r="O10" s="13">
        <v>1733.72</v>
      </c>
    </row>
    <row r="11" spans="1:15" s="5" customFormat="1" ht="15">
      <c r="A11" s="89" t="s">
        <v>37</v>
      </c>
      <c r="B11" s="28"/>
      <c r="C11" s="7"/>
      <c r="D11" s="52">
        <f>O11/4</f>
        <v>2737.03</v>
      </c>
      <c r="E11" s="43"/>
      <c r="F11" s="7"/>
      <c r="G11" s="52">
        <f t="shared" si="1"/>
        <v>2737.03</v>
      </c>
      <c r="H11" s="28"/>
      <c r="I11" s="7"/>
      <c r="J11" s="52">
        <f t="shared" si="2"/>
        <v>2737.03</v>
      </c>
      <c r="K11" s="28"/>
      <c r="L11" s="7"/>
      <c r="M11" s="52">
        <f t="shared" si="3"/>
        <v>2737.03</v>
      </c>
      <c r="N11" s="46">
        <f>M11+J11+G11+D11</f>
        <v>10948.12</v>
      </c>
      <c r="O11" s="13">
        <v>10948.1</v>
      </c>
    </row>
    <row r="12" spans="1:15" s="5" customFormat="1" ht="29.25" customHeight="1">
      <c r="A12" s="89" t="s">
        <v>58</v>
      </c>
      <c r="B12" s="28"/>
      <c r="C12" s="7"/>
      <c r="D12" s="52">
        <f>O12/4</f>
        <v>3251.99</v>
      </c>
      <c r="E12" s="43"/>
      <c r="F12" s="7"/>
      <c r="G12" s="52">
        <f t="shared" si="1"/>
        <v>3251.99</v>
      </c>
      <c r="H12" s="28"/>
      <c r="I12" s="7"/>
      <c r="J12" s="52">
        <f t="shared" si="2"/>
        <v>3251.99</v>
      </c>
      <c r="K12" s="28"/>
      <c r="L12" s="7"/>
      <c r="M12" s="52">
        <f t="shared" si="3"/>
        <v>3251.99</v>
      </c>
      <c r="N12" s="46">
        <f>M12+J12+G12+D12</f>
        <v>13007.96</v>
      </c>
      <c r="O12" s="13">
        <v>13007.95</v>
      </c>
    </row>
    <row r="13" spans="1:15" s="8" customFormat="1" ht="15">
      <c r="A13" s="89" t="s">
        <v>38</v>
      </c>
      <c r="B13" s="29"/>
      <c r="C13" s="26"/>
      <c r="D13" s="52">
        <f t="shared" si="0"/>
        <v>722.67</v>
      </c>
      <c r="E13" s="44"/>
      <c r="F13" s="26"/>
      <c r="G13" s="52">
        <f t="shared" si="1"/>
        <v>722.67</v>
      </c>
      <c r="H13" s="29"/>
      <c r="I13" s="26"/>
      <c r="J13" s="52">
        <f t="shared" si="2"/>
        <v>722.67</v>
      </c>
      <c r="K13" s="29"/>
      <c r="L13" s="26"/>
      <c r="M13" s="52">
        <f t="shared" si="3"/>
        <v>722.67</v>
      </c>
      <c r="N13" s="46">
        <f t="shared" si="4"/>
        <v>2890.68</v>
      </c>
      <c r="O13" s="13">
        <v>2890.66</v>
      </c>
    </row>
    <row r="14" spans="1:15" s="5" customFormat="1" ht="15">
      <c r="A14" s="89" t="s">
        <v>39</v>
      </c>
      <c r="B14" s="28"/>
      <c r="C14" s="7"/>
      <c r="D14" s="52">
        <f t="shared" si="0"/>
        <v>386.63</v>
      </c>
      <c r="E14" s="43"/>
      <c r="F14" s="7"/>
      <c r="G14" s="52">
        <f t="shared" si="1"/>
        <v>386.63</v>
      </c>
      <c r="H14" s="28"/>
      <c r="I14" s="7"/>
      <c r="J14" s="52">
        <f t="shared" si="2"/>
        <v>386.63</v>
      </c>
      <c r="K14" s="28"/>
      <c r="L14" s="7"/>
      <c r="M14" s="52">
        <f t="shared" si="3"/>
        <v>386.63</v>
      </c>
      <c r="N14" s="46">
        <f t="shared" si="4"/>
        <v>1546.52</v>
      </c>
      <c r="O14" s="13">
        <v>1546.5</v>
      </c>
    </row>
    <row r="15" spans="1:15" s="5" customFormat="1" ht="30">
      <c r="A15" s="89" t="s">
        <v>40</v>
      </c>
      <c r="B15" s="28"/>
      <c r="C15" s="7"/>
      <c r="D15" s="52">
        <f t="shared" si="0"/>
        <v>0</v>
      </c>
      <c r="E15" s="43"/>
      <c r="F15" s="7"/>
      <c r="G15" s="52">
        <f t="shared" si="1"/>
        <v>0</v>
      </c>
      <c r="H15" s="28"/>
      <c r="I15" s="7"/>
      <c r="J15" s="52">
        <f t="shared" si="2"/>
        <v>0</v>
      </c>
      <c r="K15" s="28"/>
      <c r="L15" s="7"/>
      <c r="M15" s="52">
        <f t="shared" si="3"/>
        <v>0</v>
      </c>
      <c r="N15" s="46">
        <f t="shared" si="4"/>
        <v>0</v>
      </c>
      <c r="O15" s="13"/>
    </row>
    <row r="16" spans="1:15" s="5" customFormat="1" ht="15">
      <c r="A16" s="89" t="s">
        <v>41</v>
      </c>
      <c r="B16" s="28"/>
      <c r="C16" s="7"/>
      <c r="D16" s="52"/>
      <c r="E16" s="43"/>
      <c r="F16" s="7"/>
      <c r="G16" s="15"/>
      <c r="H16" s="28"/>
      <c r="I16" s="7"/>
      <c r="J16" s="34"/>
      <c r="K16" s="28"/>
      <c r="L16" s="7"/>
      <c r="M16" s="34"/>
      <c r="N16" s="46">
        <f t="shared" si="4"/>
        <v>0</v>
      </c>
      <c r="O16" s="13"/>
    </row>
    <row r="17" spans="1:15" s="5" customFormat="1" ht="15">
      <c r="A17" s="4" t="s">
        <v>42</v>
      </c>
      <c r="B17" s="94" t="s">
        <v>84</v>
      </c>
      <c r="C17" s="95">
        <v>41402</v>
      </c>
      <c r="D17" s="63">
        <v>368.66</v>
      </c>
      <c r="E17" s="94" t="s">
        <v>105</v>
      </c>
      <c r="F17" s="95">
        <v>41509</v>
      </c>
      <c r="G17" s="63">
        <v>368.66</v>
      </c>
      <c r="H17" s="28"/>
      <c r="I17" s="7"/>
      <c r="J17" s="34"/>
      <c r="K17" s="94" t="s">
        <v>177</v>
      </c>
      <c r="L17" s="95">
        <v>41759</v>
      </c>
      <c r="M17" s="63">
        <v>368.66</v>
      </c>
      <c r="N17" s="46">
        <f t="shared" si="4"/>
        <v>1105.98</v>
      </c>
      <c r="O17" s="13"/>
    </row>
    <row r="18" spans="1:15" s="5" customFormat="1" ht="15">
      <c r="A18" s="146" t="s">
        <v>43</v>
      </c>
      <c r="B18" s="94" t="s">
        <v>85</v>
      </c>
      <c r="C18" s="95">
        <v>41411</v>
      </c>
      <c r="D18" s="63">
        <v>585.1</v>
      </c>
      <c r="E18" s="94" t="s">
        <v>111</v>
      </c>
      <c r="F18" s="95">
        <v>41537</v>
      </c>
      <c r="G18" s="63">
        <v>585.1</v>
      </c>
      <c r="H18" s="28"/>
      <c r="I18" s="7"/>
      <c r="J18" s="34"/>
      <c r="K18" s="28"/>
      <c r="L18" s="7"/>
      <c r="M18" s="34"/>
      <c r="N18" s="46">
        <f t="shared" si="4"/>
        <v>1170.2</v>
      </c>
      <c r="O18" s="13"/>
    </row>
    <row r="19" spans="1:15" s="5" customFormat="1" ht="15">
      <c r="A19" s="147"/>
      <c r="B19" s="94"/>
      <c r="C19" s="95"/>
      <c r="D19" s="63"/>
      <c r="E19" s="94" t="s">
        <v>104</v>
      </c>
      <c r="F19" s="95">
        <v>41495</v>
      </c>
      <c r="G19" s="63">
        <v>1170.18</v>
      </c>
      <c r="H19" s="28"/>
      <c r="I19" s="7"/>
      <c r="J19" s="34"/>
      <c r="K19" s="28"/>
      <c r="L19" s="7"/>
      <c r="M19" s="34"/>
      <c r="N19" s="46">
        <f t="shared" si="4"/>
        <v>1170.18</v>
      </c>
      <c r="O19" s="13"/>
    </row>
    <row r="20" spans="1:15" s="5" customFormat="1" ht="15">
      <c r="A20" s="93" t="s">
        <v>62</v>
      </c>
      <c r="B20" s="94" t="s">
        <v>92</v>
      </c>
      <c r="C20" s="95">
        <v>41481</v>
      </c>
      <c r="D20" s="63">
        <v>6345</v>
      </c>
      <c r="E20" s="43"/>
      <c r="F20" s="7"/>
      <c r="G20" s="15"/>
      <c r="H20" s="28"/>
      <c r="I20" s="7"/>
      <c r="J20" s="34"/>
      <c r="K20" s="28"/>
      <c r="L20" s="7"/>
      <c r="M20" s="34"/>
      <c r="N20" s="46">
        <f t="shared" si="4"/>
        <v>6345</v>
      </c>
      <c r="O20" s="13"/>
    </row>
    <row r="21" spans="1:15" s="5" customFormat="1" ht="15">
      <c r="A21" s="4" t="s">
        <v>44</v>
      </c>
      <c r="B21" s="94" t="s">
        <v>92</v>
      </c>
      <c r="C21" s="95">
        <v>41481</v>
      </c>
      <c r="D21" s="63">
        <v>2230.05</v>
      </c>
      <c r="E21" s="43"/>
      <c r="F21" s="7"/>
      <c r="G21" s="15"/>
      <c r="H21" s="28"/>
      <c r="I21" s="7"/>
      <c r="J21" s="34"/>
      <c r="K21" s="28"/>
      <c r="L21" s="7"/>
      <c r="M21" s="34"/>
      <c r="N21" s="46">
        <f t="shared" si="4"/>
        <v>2230.05</v>
      </c>
      <c r="O21" s="13"/>
    </row>
    <row r="22" spans="1:15" s="5" customFormat="1" ht="15">
      <c r="A22" s="4" t="s">
        <v>45</v>
      </c>
      <c r="B22" s="94" t="s">
        <v>81</v>
      </c>
      <c r="C22" s="95">
        <v>41453</v>
      </c>
      <c r="D22" s="63">
        <v>6628.1</v>
      </c>
      <c r="E22" s="43"/>
      <c r="F22" s="7"/>
      <c r="G22" s="15"/>
      <c r="H22" s="28"/>
      <c r="I22" s="7"/>
      <c r="J22" s="34"/>
      <c r="K22" s="28"/>
      <c r="L22" s="7"/>
      <c r="M22" s="34"/>
      <c r="N22" s="46">
        <f t="shared" si="4"/>
        <v>6628.1</v>
      </c>
      <c r="O22" s="13"/>
    </row>
    <row r="23" spans="1:15" s="5" customFormat="1" ht="15">
      <c r="A23" s="4" t="s">
        <v>46</v>
      </c>
      <c r="B23" s="94" t="s">
        <v>81</v>
      </c>
      <c r="C23" s="95">
        <v>41453</v>
      </c>
      <c r="D23" s="63">
        <v>780.14</v>
      </c>
      <c r="E23" s="43"/>
      <c r="F23" s="7"/>
      <c r="G23" s="15"/>
      <c r="H23" s="28"/>
      <c r="I23" s="7"/>
      <c r="J23" s="34"/>
      <c r="K23" s="28"/>
      <c r="L23" s="7"/>
      <c r="M23" s="34"/>
      <c r="N23" s="46">
        <f t="shared" si="4"/>
        <v>780.14</v>
      </c>
      <c r="O23" s="13"/>
    </row>
    <row r="24" spans="1:15" s="6" customFormat="1" ht="15">
      <c r="A24" s="4" t="s">
        <v>47</v>
      </c>
      <c r="B24" s="94" t="s">
        <v>92</v>
      </c>
      <c r="C24" s="95">
        <v>41481</v>
      </c>
      <c r="D24" s="63">
        <v>1114.98</v>
      </c>
      <c r="E24" s="45"/>
      <c r="F24" s="9"/>
      <c r="G24" s="16"/>
      <c r="H24" s="30"/>
      <c r="I24" s="9"/>
      <c r="J24" s="35"/>
      <c r="K24" s="30"/>
      <c r="L24" s="9"/>
      <c r="M24" s="35"/>
      <c r="N24" s="46">
        <f t="shared" si="4"/>
        <v>1114.98</v>
      </c>
      <c r="O24" s="13"/>
    </row>
    <row r="25" spans="1:15" s="6" customFormat="1" ht="15">
      <c r="A25" s="4" t="s">
        <v>48</v>
      </c>
      <c r="B25" s="30"/>
      <c r="C25" s="9"/>
      <c r="D25" s="52"/>
      <c r="E25" s="45"/>
      <c r="F25" s="9"/>
      <c r="G25" s="16"/>
      <c r="H25" s="30"/>
      <c r="I25" s="9"/>
      <c r="J25" s="35"/>
      <c r="K25" s="30"/>
      <c r="L25" s="9"/>
      <c r="M25" s="35"/>
      <c r="N25" s="46">
        <f t="shared" si="4"/>
        <v>0</v>
      </c>
      <c r="O25" s="13"/>
    </row>
    <row r="26" spans="1:15" s="6" customFormat="1" ht="25.5">
      <c r="A26" s="4" t="s">
        <v>49</v>
      </c>
      <c r="B26" s="94" t="s">
        <v>81</v>
      </c>
      <c r="C26" s="95">
        <v>41453</v>
      </c>
      <c r="D26" s="63">
        <v>4639.45</v>
      </c>
      <c r="E26" s="45"/>
      <c r="F26" s="9"/>
      <c r="G26" s="52"/>
      <c r="H26" s="30"/>
      <c r="I26" s="9"/>
      <c r="J26" s="52"/>
      <c r="K26" s="30"/>
      <c r="L26" s="9"/>
      <c r="M26" s="52"/>
      <c r="N26" s="46">
        <f t="shared" si="4"/>
        <v>4639.45</v>
      </c>
      <c r="O26" s="13"/>
    </row>
    <row r="27" spans="1:15" s="5" customFormat="1" ht="15">
      <c r="A27" s="4" t="s">
        <v>50</v>
      </c>
      <c r="B27" s="28"/>
      <c r="C27" s="7"/>
      <c r="D27" s="52"/>
      <c r="E27" s="94" t="s">
        <v>113</v>
      </c>
      <c r="F27" s="95">
        <v>41544</v>
      </c>
      <c r="G27" s="63">
        <v>7667.57</v>
      </c>
      <c r="H27" s="28"/>
      <c r="I27" s="7"/>
      <c r="J27" s="34"/>
      <c r="K27" s="28"/>
      <c r="L27" s="7"/>
      <c r="M27" s="34"/>
      <c r="N27" s="46">
        <f t="shared" si="4"/>
        <v>7667.57</v>
      </c>
      <c r="O27" s="13"/>
    </row>
    <row r="28" spans="1:15" s="5" customFormat="1" ht="15">
      <c r="A28" s="112" t="s">
        <v>63</v>
      </c>
      <c r="B28" s="28"/>
      <c r="C28" s="7"/>
      <c r="D28" s="52"/>
      <c r="E28" s="43"/>
      <c r="F28" s="7"/>
      <c r="G28" s="15"/>
      <c r="H28" s="94" t="s">
        <v>158</v>
      </c>
      <c r="I28" s="95">
        <v>41649</v>
      </c>
      <c r="J28" s="63">
        <v>8872.68</v>
      </c>
      <c r="K28" s="28"/>
      <c r="L28" s="7"/>
      <c r="M28" s="34"/>
      <c r="N28" s="46">
        <f t="shared" si="4"/>
        <v>8872.68</v>
      </c>
      <c r="O28" s="13"/>
    </row>
    <row r="29" spans="1:15" s="6" customFormat="1" ht="30">
      <c r="A29" s="91" t="s">
        <v>51</v>
      </c>
      <c r="B29" s="30"/>
      <c r="C29" s="9"/>
      <c r="D29" s="52"/>
      <c r="E29" s="45"/>
      <c r="F29" s="9"/>
      <c r="G29" s="16"/>
      <c r="H29" s="30"/>
      <c r="I29" s="9"/>
      <c r="J29" s="35"/>
      <c r="K29" s="30"/>
      <c r="L29" s="9"/>
      <c r="M29" s="35"/>
      <c r="N29" s="46">
        <f t="shared" si="4"/>
        <v>0</v>
      </c>
      <c r="O29" s="13"/>
    </row>
    <row r="30" spans="1:15" s="6" customFormat="1" ht="15">
      <c r="A30" s="4" t="s">
        <v>64</v>
      </c>
      <c r="B30" s="94" t="s">
        <v>92</v>
      </c>
      <c r="C30" s="95">
        <v>41481</v>
      </c>
      <c r="D30" s="63">
        <v>2143.26</v>
      </c>
      <c r="E30" s="54"/>
      <c r="F30" s="62"/>
      <c r="G30" s="18"/>
      <c r="H30" s="53"/>
      <c r="I30" s="62"/>
      <c r="J30" s="47"/>
      <c r="K30" s="53"/>
      <c r="L30" s="62"/>
      <c r="M30" s="47"/>
      <c r="N30" s="46">
        <f t="shared" si="4"/>
        <v>2143.26</v>
      </c>
      <c r="O30" s="13"/>
    </row>
    <row r="31" spans="1:15" s="6" customFormat="1" ht="30">
      <c r="A31" s="91" t="s">
        <v>52</v>
      </c>
      <c r="B31" s="53"/>
      <c r="C31" s="62"/>
      <c r="D31" s="63"/>
      <c r="E31" s="54"/>
      <c r="F31" s="62"/>
      <c r="G31" s="18"/>
      <c r="H31" s="53"/>
      <c r="I31" s="62"/>
      <c r="J31" s="47"/>
      <c r="K31" s="53"/>
      <c r="L31" s="62"/>
      <c r="M31" s="47"/>
      <c r="N31" s="46">
        <f t="shared" si="4"/>
        <v>0</v>
      </c>
      <c r="O31" s="13"/>
    </row>
    <row r="32" spans="1:15" s="6" customFormat="1" ht="15">
      <c r="A32" s="4" t="s">
        <v>65</v>
      </c>
      <c r="B32" s="94" t="s">
        <v>92</v>
      </c>
      <c r="C32" s="95">
        <v>41481</v>
      </c>
      <c r="D32" s="63">
        <v>4100.85</v>
      </c>
      <c r="E32" s="54"/>
      <c r="F32" s="62"/>
      <c r="G32" s="18"/>
      <c r="H32" s="53"/>
      <c r="I32" s="62"/>
      <c r="J32" s="47"/>
      <c r="K32" s="53"/>
      <c r="L32" s="62"/>
      <c r="M32" s="47"/>
      <c r="N32" s="46">
        <f t="shared" si="4"/>
        <v>4100.85</v>
      </c>
      <c r="O32" s="13"/>
    </row>
    <row r="33" spans="1:15" s="6" customFormat="1" ht="15">
      <c r="A33" s="112" t="s">
        <v>66</v>
      </c>
      <c r="B33" s="53"/>
      <c r="C33" s="62"/>
      <c r="D33" s="63"/>
      <c r="E33" s="54"/>
      <c r="F33" s="62"/>
      <c r="G33" s="18"/>
      <c r="H33" s="94" t="s">
        <v>158</v>
      </c>
      <c r="I33" s="95">
        <v>41649</v>
      </c>
      <c r="J33" s="63">
        <v>321.07</v>
      </c>
      <c r="K33" s="53"/>
      <c r="L33" s="62"/>
      <c r="M33" s="47"/>
      <c r="N33" s="46">
        <f t="shared" si="4"/>
        <v>321.07</v>
      </c>
      <c r="O33" s="13"/>
    </row>
    <row r="34" spans="1:15" s="6" customFormat="1" ht="15">
      <c r="A34" s="89" t="s">
        <v>53</v>
      </c>
      <c r="B34" s="53"/>
      <c r="C34" s="62"/>
      <c r="D34" s="63"/>
      <c r="E34" s="54"/>
      <c r="F34" s="62"/>
      <c r="G34" s="63"/>
      <c r="H34" s="53"/>
      <c r="I34" s="62"/>
      <c r="J34" s="63"/>
      <c r="K34" s="53"/>
      <c r="L34" s="62"/>
      <c r="M34" s="63"/>
      <c r="N34" s="46">
        <f t="shared" si="4"/>
        <v>0</v>
      </c>
      <c r="O34" s="13"/>
    </row>
    <row r="35" spans="1:15" s="6" customFormat="1" ht="15">
      <c r="A35" s="4" t="s">
        <v>67</v>
      </c>
      <c r="B35" s="94" t="s">
        <v>76</v>
      </c>
      <c r="C35" s="95">
        <v>41418</v>
      </c>
      <c r="D35" s="63">
        <v>9356.04</v>
      </c>
      <c r="E35" s="54"/>
      <c r="F35" s="62"/>
      <c r="G35" s="63"/>
      <c r="H35" s="53"/>
      <c r="I35" s="62"/>
      <c r="J35" s="63"/>
      <c r="K35" s="53"/>
      <c r="L35" s="62"/>
      <c r="M35" s="63"/>
      <c r="N35" s="46">
        <f t="shared" si="4"/>
        <v>9356.04</v>
      </c>
      <c r="O35" s="13"/>
    </row>
    <row r="36" spans="1:15" s="6" customFormat="1" ht="15">
      <c r="A36" s="4" t="s">
        <v>150</v>
      </c>
      <c r="B36" s="53"/>
      <c r="C36" s="62"/>
      <c r="D36" s="63"/>
      <c r="E36" s="54"/>
      <c r="F36" s="62"/>
      <c r="G36" s="63"/>
      <c r="H36" s="94" t="s">
        <v>151</v>
      </c>
      <c r="I36" s="95">
        <v>41649</v>
      </c>
      <c r="J36" s="63">
        <v>1612.96</v>
      </c>
      <c r="K36" s="53"/>
      <c r="L36" s="62"/>
      <c r="M36" s="63"/>
      <c r="N36" s="46">
        <f t="shared" si="4"/>
        <v>1612.96</v>
      </c>
      <c r="O36" s="13"/>
    </row>
    <row r="37" spans="1:15" s="6" customFormat="1" ht="15">
      <c r="A37" s="4" t="s">
        <v>57</v>
      </c>
      <c r="B37" s="53"/>
      <c r="C37" s="62"/>
      <c r="D37" s="63"/>
      <c r="E37" s="54"/>
      <c r="F37" s="62"/>
      <c r="G37" s="63"/>
      <c r="H37" s="53"/>
      <c r="I37" s="62"/>
      <c r="J37" s="63"/>
      <c r="K37" s="53"/>
      <c r="L37" s="62"/>
      <c r="M37" s="63"/>
      <c r="N37" s="46">
        <f t="shared" si="4"/>
        <v>0</v>
      </c>
      <c r="O37" s="13"/>
    </row>
    <row r="38" spans="1:15" s="6" customFormat="1" ht="15">
      <c r="A38" s="4" t="s">
        <v>68</v>
      </c>
      <c r="B38" s="53"/>
      <c r="C38" s="62"/>
      <c r="D38" s="63"/>
      <c r="E38" s="94" t="s">
        <v>97</v>
      </c>
      <c r="F38" s="95">
        <v>41502</v>
      </c>
      <c r="G38" s="63">
        <v>6869.4</v>
      </c>
      <c r="H38" s="53"/>
      <c r="I38" s="62"/>
      <c r="J38" s="63"/>
      <c r="K38" s="53"/>
      <c r="L38" s="62"/>
      <c r="M38" s="63"/>
      <c r="N38" s="46">
        <f t="shared" si="4"/>
        <v>6869.4</v>
      </c>
      <c r="O38" s="13"/>
    </row>
    <row r="39" spans="1:15" s="6" customFormat="1" ht="15">
      <c r="A39" s="89" t="s">
        <v>54</v>
      </c>
      <c r="B39" s="53"/>
      <c r="C39" s="62"/>
      <c r="D39" s="63"/>
      <c r="E39" s="54"/>
      <c r="F39" s="62"/>
      <c r="G39" s="63"/>
      <c r="H39" s="53"/>
      <c r="I39" s="62"/>
      <c r="J39" s="63"/>
      <c r="K39" s="53"/>
      <c r="L39" s="62"/>
      <c r="M39" s="63"/>
      <c r="N39" s="46">
        <f t="shared" si="4"/>
        <v>0</v>
      </c>
      <c r="O39" s="13"/>
    </row>
    <row r="40" spans="1:15" s="6" customFormat="1" ht="25.5">
      <c r="A40" s="4" t="s">
        <v>55</v>
      </c>
      <c r="B40" s="53"/>
      <c r="C40" s="62"/>
      <c r="D40" s="63"/>
      <c r="E40" s="54"/>
      <c r="F40" s="62"/>
      <c r="G40" s="63"/>
      <c r="H40" s="94" t="s">
        <v>142</v>
      </c>
      <c r="I40" s="95" t="s">
        <v>147</v>
      </c>
      <c r="J40" s="63">
        <v>932.26</v>
      </c>
      <c r="K40" s="53"/>
      <c r="L40" s="62"/>
      <c r="M40" s="63"/>
      <c r="N40" s="46">
        <f t="shared" si="4"/>
        <v>932.26</v>
      </c>
      <c r="O40" s="13"/>
    </row>
    <row r="41" spans="1:15" s="6" customFormat="1" ht="15">
      <c r="A41" s="89" t="s">
        <v>59</v>
      </c>
      <c r="B41" s="54"/>
      <c r="C41" s="62"/>
      <c r="D41" s="63"/>
      <c r="E41" s="54"/>
      <c r="F41" s="62"/>
      <c r="G41" s="63"/>
      <c r="H41" s="53"/>
      <c r="I41" s="62"/>
      <c r="J41" s="63"/>
      <c r="K41" s="53"/>
      <c r="L41" s="62"/>
      <c r="M41" s="63"/>
      <c r="N41" s="46">
        <f t="shared" si="4"/>
        <v>0</v>
      </c>
      <c r="O41" s="13"/>
    </row>
    <row r="42" spans="1:15" s="6" customFormat="1" ht="15">
      <c r="A42" s="4" t="s">
        <v>60</v>
      </c>
      <c r="B42" s="54"/>
      <c r="C42" s="62"/>
      <c r="D42" s="63"/>
      <c r="E42" s="54"/>
      <c r="F42" s="62"/>
      <c r="G42" s="63"/>
      <c r="H42" s="53"/>
      <c r="I42" s="62"/>
      <c r="J42" s="63"/>
      <c r="K42" s="53"/>
      <c r="L42" s="62"/>
      <c r="M42" s="63"/>
      <c r="N42" s="46">
        <f t="shared" si="4"/>
        <v>0</v>
      </c>
      <c r="O42" s="13"/>
    </row>
    <row r="43" spans="1:15" s="6" customFormat="1" ht="15">
      <c r="A43" s="91" t="s">
        <v>61</v>
      </c>
      <c r="B43" s="54"/>
      <c r="C43" s="62"/>
      <c r="D43" s="63"/>
      <c r="E43" s="54"/>
      <c r="F43" s="62"/>
      <c r="G43" s="63"/>
      <c r="H43" s="53"/>
      <c r="I43" s="62"/>
      <c r="J43" s="63"/>
      <c r="K43" s="53"/>
      <c r="L43" s="62"/>
      <c r="M43" s="63"/>
      <c r="N43" s="46">
        <f t="shared" si="4"/>
        <v>0</v>
      </c>
      <c r="O43" s="13"/>
    </row>
    <row r="44" spans="1:15" s="6" customFormat="1" ht="15">
      <c r="A44" s="4" t="s">
        <v>69</v>
      </c>
      <c r="B44" s="54"/>
      <c r="C44" s="62"/>
      <c r="D44" s="63"/>
      <c r="E44" s="54"/>
      <c r="F44" s="62"/>
      <c r="G44" s="63"/>
      <c r="H44" s="53"/>
      <c r="I44" s="62"/>
      <c r="J44" s="63"/>
      <c r="K44" s="53"/>
      <c r="L44" s="62"/>
      <c r="M44" s="63"/>
      <c r="N44" s="46">
        <f t="shared" si="4"/>
        <v>0</v>
      </c>
      <c r="O44" s="13"/>
    </row>
    <row r="45" spans="1:15" s="6" customFormat="1" ht="19.5" thickBot="1">
      <c r="A45" s="92" t="s">
        <v>56</v>
      </c>
      <c r="B45" s="54"/>
      <c r="C45" s="62"/>
      <c r="D45" s="52">
        <f>O45/4</f>
        <v>25473.91</v>
      </c>
      <c r="E45" s="54"/>
      <c r="F45" s="62"/>
      <c r="G45" s="52">
        <f>O45/4</f>
        <v>25473.91</v>
      </c>
      <c r="H45" s="53"/>
      <c r="I45" s="62"/>
      <c r="J45" s="52">
        <f>O45/4</f>
        <v>25473.91</v>
      </c>
      <c r="K45" s="53"/>
      <c r="L45" s="62"/>
      <c r="M45" s="52">
        <f>O45/4</f>
        <v>25473.91</v>
      </c>
      <c r="N45" s="46">
        <f t="shared" si="4"/>
        <v>101895.64</v>
      </c>
      <c r="O45" s="13">
        <v>101895.62</v>
      </c>
    </row>
    <row r="46" spans="1:15" s="5" customFormat="1" ht="20.25" thickBot="1">
      <c r="A46" s="58" t="s">
        <v>4</v>
      </c>
      <c r="B46" s="69"/>
      <c r="C46" s="70"/>
      <c r="D46" s="71">
        <f>SUM(D5:D45)</f>
        <v>206326.9</v>
      </c>
      <c r="E46" s="19"/>
      <c r="F46" s="70"/>
      <c r="G46" s="71">
        <f>SUM(G5:G45)</f>
        <v>184696.18</v>
      </c>
      <c r="H46" s="72"/>
      <c r="I46" s="70"/>
      <c r="J46" s="71">
        <f>SUM(J5:J45)</f>
        <v>179774.24</v>
      </c>
      <c r="K46" s="72"/>
      <c r="L46" s="70"/>
      <c r="M46" s="73">
        <f>SUM(M5:M45)</f>
        <v>168403.93</v>
      </c>
      <c r="N46" s="46">
        <f t="shared" si="4"/>
        <v>739201.25</v>
      </c>
      <c r="O46" s="22">
        <f>SUM(O5:O45)</f>
        <v>672140.95</v>
      </c>
    </row>
    <row r="47" spans="1:15" s="10" customFormat="1" ht="20.25" hidden="1" thickBot="1">
      <c r="A47" s="40" t="s">
        <v>2</v>
      </c>
      <c r="B47" s="64"/>
      <c r="C47" s="65"/>
      <c r="D47" s="66"/>
      <c r="E47" s="67"/>
      <c r="F47" s="65"/>
      <c r="G47" s="68"/>
      <c r="H47" s="64"/>
      <c r="I47" s="65"/>
      <c r="J47" s="66"/>
      <c r="K47" s="64"/>
      <c r="L47" s="65"/>
      <c r="M47" s="66"/>
      <c r="N47" s="46">
        <f t="shared" si="4"/>
        <v>0</v>
      </c>
      <c r="O47" s="23"/>
    </row>
    <row r="48" spans="1:15" s="11" customFormat="1" ht="39.75" customHeight="1" thickBot="1">
      <c r="A48" s="124" t="s">
        <v>3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6"/>
      <c r="O48" s="24"/>
    </row>
    <row r="49" spans="1:15" s="6" customFormat="1" ht="15">
      <c r="A49" s="111" t="s">
        <v>117</v>
      </c>
      <c r="B49" s="54"/>
      <c r="C49" s="62"/>
      <c r="D49" s="63"/>
      <c r="E49" s="94" t="s">
        <v>118</v>
      </c>
      <c r="F49" s="95">
        <v>41544</v>
      </c>
      <c r="G49" s="63">
        <v>25790.48</v>
      </c>
      <c r="H49" s="53"/>
      <c r="I49" s="62"/>
      <c r="J49" s="63"/>
      <c r="K49" s="53"/>
      <c r="L49" s="62"/>
      <c r="M49" s="63"/>
      <c r="N49" s="46"/>
      <c r="O49" s="13"/>
    </row>
    <row r="50" spans="1:15" s="6" customFormat="1" ht="15">
      <c r="A50" s="111" t="s">
        <v>155</v>
      </c>
      <c r="B50" s="54"/>
      <c r="C50" s="62"/>
      <c r="D50" s="63"/>
      <c r="E50" s="54"/>
      <c r="F50" s="62"/>
      <c r="G50" s="63"/>
      <c r="H50" s="135" t="s">
        <v>156</v>
      </c>
      <c r="I50" s="140">
        <v>41663</v>
      </c>
      <c r="J50" s="143">
        <v>108334.99</v>
      </c>
      <c r="K50" s="53"/>
      <c r="L50" s="62"/>
      <c r="M50" s="63"/>
      <c r="N50" s="46"/>
      <c r="O50" s="13"/>
    </row>
    <row r="51" spans="1:15" s="6" customFormat="1" ht="15">
      <c r="A51" s="111" t="s">
        <v>70</v>
      </c>
      <c r="B51" s="54"/>
      <c r="C51" s="62"/>
      <c r="D51" s="63"/>
      <c r="E51" s="54"/>
      <c r="F51" s="62"/>
      <c r="G51" s="63"/>
      <c r="H51" s="123"/>
      <c r="I51" s="142"/>
      <c r="J51" s="145"/>
      <c r="K51" s="53"/>
      <c r="L51" s="62"/>
      <c r="M51" s="63"/>
      <c r="N51" s="46"/>
      <c r="O51" s="13"/>
    </row>
    <row r="52" spans="1:15" s="6" customFormat="1" ht="15">
      <c r="A52" s="111" t="s">
        <v>89</v>
      </c>
      <c r="B52" s="120" t="s">
        <v>91</v>
      </c>
      <c r="C52" s="140">
        <v>41486</v>
      </c>
      <c r="D52" s="143">
        <v>46736.38</v>
      </c>
      <c r="E52" s="54"/>
      <c r="F52" s="62"/>
      <c r="G52" s="63"/>
      <c r="H52" s="53"/>
      <c r="I52" s="62"/>
      <c r="J52" s="63"/>
      <c r="K52" s="53"/>
      <c r="L52" s="62"/>
      <c r="M52" s="63"/>
      <c r="N52" s="46"/>
      <c r="O52" s="13"/>
    </row>
    <row r="53" spans="1:15" s="6" customFormat="1" ht="15">
      <c r="A53" s="111" t="s">
        <v>71</v>
      </c>
      <c r="B53" s="121"/>
      <c r="C53" s="141"/>
      <c r="D53" s="144"/>
      <c r="E53" s="54"/>
      <c r="F53" s="62"/>
      <c r="G53" s="63"/>
      <c r="H53" s="53"/>
      <c r="I53" s="62"/>
      <c r="J53" s="63"/>
      <c r="K53" s="53"/>
      <c r="L53" s="62"/>
      <c r="M53" s="63"/>
      <c r="N53" s="46"/>
      <c r="O53" s="13"/>
    </row>
    <row r="54" spans="1:15" s="6" customFormat="1" ht="15">
      <c r="A54" s="111" t="s">
        <v>90</v>
      </c>
      <c r="B54" s="122"/>
      <c r="C54" s="141"/>
      <c r="D54" s="144"/>
      <c r="E54" s="54"/>
      <c r="F54" s="62"/>
      <c r="G54" s="63"/>
      <c r="H54" s="53"/>
      <c r="I54" s="62"/>
      <c r="J54" s="63"/>
      <c r="K54" s="53"/>
      <c r="L54" s="62"/>
      <c r="M54" s="63"/>
      <c r="N54" s="46"/>
      <c r="O54" s="13"/>
    </row>
    <row r="55" spans="1:15" s="6" customFormat="1" ht="15">
      <c r="A55" s="111" t="s">
        <v>72</v>
      </c>
      <c r="B55" s="123"/>
      <c r="C55" s="142"/>
      <c r="D55" s="145"/>
      <c r="E55" s="54"/>
      <c r="F55" s="62"/>
      <c r="G55" s="63"/>
      <c r="H55" s="53"/>
      <c r="I55" s="62"/>
      <c r="J55" s="63"/>
      <c r="K55" s="53"/>
      <c r="L55" s="62"/>
      <c r="M55" s="63"/>
      <c r="N55" s="46"/>
      <c r="O55" s="13"/>
    </row>
    <row r="56" spans="1:15" s="6" customFormat="1" ht="15">
      <c r="A56" s="111" t="s">
        <v>73</v>
      </c>
      <c r="B56" s="53"/>
      <c r="C56" s="62"/>
      <c r="D56" s="63"/>
      <c r="E56" s="135" t="s">
        <v>122</v>
      </c>
      <c r="F56" s="140">
        <v>41547</v>
      </c>
      <c r="G56" s="143">
        <v>35494.95</v>
      </c>
      <c r="H56" s="53"/>
      <c r="I56" s="62"/>
      <c r="J56" s="63"/>
      <c r="K56" s="53"/>
      <c r="L56" s="62"/>
      <c r="M56" s="63"/>
      <c r="N56" s="46"/>
      <c r="O56" s="13"/>
    </row>
    <row r="57" spans="1:15" s="6" customFormat="1" ht="15">
      <c r="A57" s="111" t="s">
        <v>74</v>
      </c>
      <c r="B57" s="53"/>
      <c r="C57" s="62"/>
      <c r="D57" s="63"/>
      <c r="E57" s="123"/>
      <c r="F57" s="142"/>
      <c r="G57" s="145"/>
      <c r="H57" s="53"/>
      <c r="I57" s="62"/>
      <c r="J57" s="63"/>
      <c r="K57" s="53"/>
      <c r="L57" s="62"/>
      <c r="M57" s="63"/>
      <c r="N57" s="46"/>
      <c r="O57" s="13"/>
    </row>
    <row r="58" spans="1:15" s="6" customFormat="1" ht="15.75" thickBot="1">
      <c r="A58" s="111" t="s">
        <v>75</v>
      </c>
      <c r="B58" s="53"/>
      <c r="C58" s="62"/>
      <c r="D58" s="63"/>
      <c r="E58" s="54"/>
      <c r="F58" s="62"/>
      <c r="G58" s="63"/>
      <c r="H58" s="94" t="s">
        <v>153</v>
      </c>
      <c r="I58" s="95">
        <v>41656</v>
      </c>
      <c r="J58" s="63">
        <v>42922.69</v>
      </c>
      <c r="K58" s="53"/>
      <c r="L58" s="62"/>
      <c r="M58" s="63"/>
      <c r="N58" s="46"/>
      <c r="O58" s="13"/>
    </row>
    <row r="59" spans="1:15" s="79" customFormat="1" ht="20.25" thickBot="1">
      <c r="A59" s="74" t="s">
        <v>4</v>
      </c>
      <c r="B59" s="75"/>
      <c r="C59" s="86"/>
      <c r="D59" s="86">
        <f>SUM(D49:D58)</f>
        <v>46736.38</v>
      </c>
      <c r="E59" s="86"/>
      <c r="F59" s="86"/>
      <c r="G59" s="86">
        <f>SUM(G49:G58)</f>
        <v>61285.43</v>
      </c>
      <c r="H59" s="86"/>
      <c r="I59" s="86"/>
      <c r="J59" s="86">
        <f>SUM(J49:J58)</f>
        <v>151257.68</v>
      </c>
      <c r="K59" s="86"/>
      <c r="L59" s="86"/>
      <c r="M59" s="86">
        <f>SUM(M49:M58)</f>
        <v>0</v>
      </c>
      <c r="N59" s="46">
        <f>M59+J59+G59+D59</f>
        <v>259279.49</v>
      </c>
      <c r="O59" s="78"/>
    </row>
    <row r="60" spans="1:15" s="6" customFormat="1" ht="42" customHeight="1">
      <c r="A60" s="124" t="s">
        <v>29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6"/>
      <c r="O60" s="14"/>
    </row>
    <row r="61" spans="1:15" s="6" customFormat="1" ht="15">
      <c r="A61" s="38" t="s">
        <v>78</v>
      </c>
      <c r="B61" s="94" t="s">
        <v>77</v>
      </c>
      <c r="C61" s="95">
        <v>41439</v>
      </c>
      <c r="D61" s="63">
        <v>466.03</v>
      </c>
      <c r="E61" s="21"/>
      <c r="F61" s="1"/>
      <c r="G61" s="14"/>
      <c r="H61" s="31"/>
      <c r="I61" s="1"/>
      <c r="J61" s="36"/>
      <c r="K61" s="31"/>
      <c r="L61" s="1"/>
      <c r="M61" s="36"/>
      <c r="N61" s="45"/>
      <c r="O61" s="21"/>
    </row>
    <row r="62" spans="1:15" s="6" customFormat="1" ht="15">
      <c r="A62" s="38" t="s">
        <v>80</v>
      </c>
      <c r="B62" s="94" t="s">
        <v>81</v>
      </c>
      <c r="C62" s="95">
        <v>41453</v>
      </c>
      <c r="D62" s="63">
        <v>416.18</v>
      </c>
      <c r="E62" s="45"/>
      <c r="F62" s="9"/>
      <c r="G62" s="16"/>
      <c r="H62" s="30"/>
      <c r="I62" s="9"/>
      <c r="J62" s="35"/>
      <c r="K62" s="30"/>
      <c r="L62" s="9"/>
      <c r="M62" s="35"/>
      <c r="N62" s="45"/>
      <c r="O62" s="21"/>
    </row>
    <row r="63" spans="1:15" s="6" customFormat="1" ht="15">
      <c r="A63" s="38" t="s">
        <v>83</v>
      </c>
      <c r="B63" s="94" t="s">
        <v>82</v>
      </c>
      <c r="C63" s="95">
        <v>41453</v>
      </c>
      <c r="D63" s="63">
        <v>237.28</v>
      </c>
      <c r="E63" s="45"/>
      <c r="F63" s="9"/>
      <c r="G63" s="16"/>
      <c r="H63" s="30"/>
      <c r="I63" s="9"/>
      <c r="J63" s="35"/>
      <c r="K63" s="30"/>
      <c r="L63" s="9"/>
      <c r="M63" s="35"/>
      <c r="N63" s="45"/>
      <c r="O63" s="21"/>
    </row>
    <row r="64" spans="1:15" s="6" customFormat="1" ht="15">
      <c r="A64" s="38" t="s">
        <v>86</v>
      </c>
      <c r="B64" s="94" t="s">
        <v>87</v>
      </c>
      <c r="C64" s="95">
        <v>41486</v>
      </c>
      <c r="D64" s="63">
        <v>837.19</v>
      </c>
      <c r="E64" s="45"/>
      <c r="F64" s="9"/>
      <c r="G64" s="16"/>
      <c r="H64" s="30"/>
      <c r="I64" s="9"/>
      <c r="J64" s="35"/>
      <c r="K64" s="30"/>
      <c r="L64" s="9"/>
      <c r="M64" s="35"/>
      <c r="N64" s="45"/>
      <c r="O64" s="21"/>
    </row>
    <row r="65" spans="1:15" s="6" customFormat="1" ht="15">
      <c r="A65" s="38" t="s">
        <v>88</v>
      </c>
      <c r="B65" s="94" t="s">
        <v>87</v>
      </c>
      <c r="C65" s="95">
        <v>41486</v>
      </c>
      <c r="D65" s="63">
        <v>237.28</v>
      </c>
      <c r="E65" s="45"/>
      <c r="F65" s="9"/>
      <c r="G65" s="16"/>
      <c r="H65" s="30"/>
      <c r="I65" s="9"/>
      <c r="J65" s="35"/>
      <c r="K65" s="30"/>
      <c r="L65" s="9"/>
      <c r="M65" s="35"/>
      <c r="N65" s="45"/>
      <c r="O65" s="21"/>
    </row>
    <row r="66" spans="1:15" s="6" customFormat="1" ht="15">
      <c r="A66" s="38" t="s">
        <v>98</v>
      </c>
      <c r="B66" s="30"/>
      <c r="C66" s="9"/>
      <c r="D66" s="35"/>
      <c r="E66" s="94" t="s">
        <v>99</v>
      </c>
      <c r="F66" s="95">
        <v>41509</v>
      </c>
      <c r="G66" s="63">
        <v>146.5</v>
      </c>
      <c r="H66" s="30"/>
      <c r="I66" s="9"/>
      <c r="J66" s="35"/>
      <c r="K66" s="30"/>
      <c r="L66" s="9"/>
      <c r="M66" s="35"/>
      <c r="N66" s="45"/>
      <c r="O66" s="21"/>
    </row>
    <row r="67" spans="1:15" s="6" customFormat="1" ht="15">
      <c r="A67" s="38" t="s">
        <v>101</v>
      </c>
      <c r="B67" s="30"/>
      <c r="C67" s="9"/>
      <c r="D67" s="35"/>
      <c r="E67" s="94" t="s">
        <v>100</v>
      </c>
      <c r="F67" s="95">
        <v>41502</v>
      </c>
      <c r="G67" s="63">
        <v>1081.48</v>
      </c>
      <c r="H67" s="30"/>
      <c r="I67" s="9"/>
      <c r="J67" s="35"/>
      <c r="K67" s="30"/>
      <c r="L67" s="9"/>
      <c r="M67" s="35"/>
      <c r="N67" s="45"/>
      <c r="O67" s="21"/>
    </row>
    <row r="68" spans="1:15" s="6" customFormat="1" ht="15">
      <c r="A68" s="38" t="s">
        <v>102</v>
      </c>
      <c r="B68" s="30"/>
      <c r="C68" s="9"/>
      <c r="D68" s="35"/>
      <c r="E68" s="94" t="s">
        <v>103</v>
      </c>
      <c r="F68" s="95">
        <v>41495</v>
      </c>
      <c r="G68" s="63">
        <v>237.28</v>
      </c>
      <c r="H68" s="30"/>
      <c r="I68" s="9"/>
      <c r="J68" s="35"/>
      <c r="K68" s="30"/>
      <c r="L68" s="9"/>
      <c r="M68" s="35"/>
      <c r="N68" s="45"/>
      <c r="O68" s="21"/>
    </row>
    <row r="69" spans="1:15" s="6" customFormat="1" ht="15">
      <c r="A69" s="38" t="s">
        <v>106</v>
      </c>
      <c r="B69" s="30"/>
      <c r="C69" s="9"/>
      <c r="D69" s="35"/>
      <c r="E69" s="94" t="s">
        <v>105</v>
      </c>
      <c r="F69" s="95">
        <v>41509</v>
      </c>
      <c r="G69" s="63">
        <v>368.66</v>
      </c>
      <c r="H69" s="30"/>
      <c r="I69" s="9"/>
      <c r="J69" s="35"/>
      <c r="K69" s="30"/>
      <c r="L69" s="9"/>
      <c r="M69" s="35"/>
      <c r="N69" s="45"/>
      <c r="O69" s="21"/>
    </row>
    <row r="70" spans="1:15" s="6" customFormat="1" ht="15">
      <c r="A70" s="38" t="s">
        <v>107</v>
      </c>
      <c r="B70" s="30"/>
      <c r="C70" s="9"/>
      <c r="D70" s="35"/>
      <c r="E70" s="94" t="s">
        <v>105</v>
      </c>
      <c r="F70" s="95">
        <v>41509</v>
      </c>
      <c r="G70" s="63">
        <v>17739.18</v>
      </c>
      <c r="H70" s="30"/>
      <c r="I70" s="9"/>
      <c r="J70" s="35"/>
      <c r="K70" s="30"/>
      <c r="L70" s="9"/>
      <c r="M70" s="35"/>
      <c r="N70" s="45"/>
      <c r="O70" s="21"/>
    </row>
    <row r="71" spans="1:15" s="6" customFormat="1" ht="15">
      <c r="A71" s="38" t="s">
        <v>168</v>
      </c>
      <c r="B71" s="30"/>
      <c r="C71" s="9"/>
      <c r="D71" s="35"/>
      <c r="E71" s="94" t="s">
        <v>108</v>
      </c>
      <c r="F71" s="95">
        <v>41488</v>
      </c>
      <c r="G71" s="63">
        <v>6424.74</v>
      </c>
      <c r="H71" s="30"/>
      <c r="I71" s="9"/>
      <c r="J71" s="35"/>
      <c r="K71" s="30"/>
      <c r="L71" s="9"/>
      <c r="M71" s="35"/>
      <c r="N71" s="45"/>
      <c r="O71" s="21"/>
    </row>
    <row r="72" spans="1:15" s="6" customFormat="1" ht="15">
      <c r="A72" s="39" t="s">
        <v>109</v>
      </c>
      <c r="B72" s="30"/>
      <c r="C72" s="9"/>
      <c r="D72" s="35"/>
      <c r="E72" s="94" t="s">
        <v>110</v>
      </c>
      <c r="F72" s="95">
        <v>41516</v>
      </c>
      <c r="G72" s="63">
        <v>371.67</v>
      </c>
      <c r="H72" s="30"/>
      <c r="I72" s="9"/>
      <c r="J72" s="35"/>
      <c r="K72" s="30"/>
      <c r="L72" s="9"/>
      <c r="M72" s="35"/>
      <c r="N72" s="45"/>
      <c r="O72" s="21"/>
    </row>
    <row r="73" spans="1:15" s="6" customFormat="1" ht="15">
      <c r="A73" s="39" t="s">
        <v>112</v>
      </c>
      <c r="B73" s="53"/>
      <c r="C73" s="62"/>
      <c r="D73" s="47"/>
      <c r="E73" s="94" t="s">
        <v>113</v>
      </c>
      <c r="F73" s="95">
        <v>41544</v>
      </c>
      <c r="G73" s="63">
        <v>6282.13</v>
      </c>
      <c r="H73" s="53"/>
      <c r="I73" s="62"/>
      <c r="J73" s="47"/>
      <c r="K73" s="53"/>
      <c r="L73" s="62"/>
      <c r="M73" s="47"/>
      <c r="N73" s="45"/>
      <c r="O73" s="21"/>
    </row>
    <row r="74" spans="1:15" s="6" customFormat="1" ht="15">
      <c r="A74" s="39" t="s">
        <v>114</v>
      </c>
      <c r="B74" s="53"/>
      <c r="C74" s="62"/>
      <c r="D74" s="47"/>
      <c r="E74" s="94" t="s">
        <v>115</v>
      </c>
      <c r="F74" s="95">
        <v>41544</v>
      </c>
      <c r="G74" s="63">
        <v>401.67</v>
      </c>
      <c r="H74" s="53"/>
      <c r="I74" s="62"/>
      <c r="J74" s="47"/>
      <c r="K74" s="53"/>
      <c r="L74" s="62"/>
      <c r="M74" s="47"/>
      <c r="N74" s="45"/>
      <c r="O74" s="21"/>
    </row>
    <row r="75" spans="1:15" s="6" customFormat="1" ht="15">
      <c r="A75" s="39" t="s">
        <v>116</v>
      </c>
      <c r="B75" s="53"/>
      <c r="C75" s="62"/>
      <c r="D75" s="47"/>
      <c r="E75" s="94" t="s">
        <v>115</v>
      </c>
      <c r="F75" s="95">
        <v>41544</v>
      </c>
      <c r="G75" s="63">
        <v>146.8</v>
      </c>
      <c r="H75" s="53"/>
      <c r="I75" s="62"/>
      <c r="J75" s="47"/>
      <c r="K75" s="53"/>
      <c r="L75" s="62"/>
      <c r="M75" s="47"/>
      <c r="N75" s="45"/>
      <c r="O75" s="21"/>
    </row>
    <row r="76" spans="1:15" s="6" customFormat="1" ht="15">
      <c r="A76" s="39" t="s">
        <v>119</v>
      </c>
      <c r="B76" s="53"/>
      <c r="C76" s="62"/>
      <c r="D76" s="47"/>
      <c r="E76" s="94" t="s">
        <v>120</v>
      </c>
      <c r="F76" s="95">
        <v>41558</v>
      </c>
      <c r="G76" s="63">
        <v>219.75</v>
      </c>
      <c r="H76" s="53"/>
      <c r="I76" s="62"/>
      <c r="J76" s="47"/>
      <c r="K76" s="53"/>
      <c r="L76" s="62"/>
      <c r="M76" s="47"/>
      <c r="N76" s="45"/>
      <c r="O76" s="21"/>
    </row>
    <row r="77" spans="1:15" s="6" customFormat="1" ht="15">
      <c r="A77" s="39" t="s">
        <v>121</v>
      </c>
      <c r="B77" s="53"/>
      <c r="C77" s="62"/>
      <c r="D77" s="47"/>
      <c r="E77" s="94" t="s">
        <v>122</v>
      </c>
      <c r="F77" s="95">
        <v>41547</v>
      </c>
      <c r="G77" s="63">
        <v>293</v>
      </c>
      <c r="H77" s="53"/>
      <c r="I77" s="62"/>
      <c r="J77" s="47"/>
      <c r="K77" s="53"/>
      <c r="L77" s="62"/>
      <c r="M77" s="47"/>
      <c r="N77" s="45"/>
      <c r="O77" s="21"/>
    </row>
    <row r="78" spans="1:15" s="6" customFormat="1" ht="15">
      <c r="A78" s="39" t="s">
        <v>123</v>
      </c>
      <c r="B78" s="53"/>
      <c r="C78" s="62"/>
      <c r="D78" s="47"/>
      <c r="E78" s="94" t="s">
        <v>122</v>
      </c>
      <c r="F78" s="95">
        <v>41547</v>
      </c>
      <c r="G78" s="63">
        <v>1304.59</v>
      </c>
      <c r="H78" s="53"/>
      <c r="I78" s="62"/>
      <c r="J78" s="47"/>
      <c r="K78" s="53"/>
      <c r="L78" s="62"/>
      <c r="M78" s="47"/>
      <c r="N78" s="45"/>
      <c r="O78" s="21"/>
    </row>
    <row r="79" spans="1:15" s="6" customFormat="1" ht="15">
      <c r="A79" s="39" t="s">
        <v>124</v>
      </c>
      <c r="B79" s="53"/>
      <c r="C79" s="62"/>
      <c r="D79" s="47"/>
      <c r="E79" s="94" t="s">
        <v>122</v>
      </c>
      <c r="F79" s="95">
        <v>41547</v>
      </c>
      <c r="G79" s="63">
        <v>6691.31</v>
      </c>
      <c r="H79" s="53"/>
      <c r="I79" s="62"/>
      <c r="J79" s="47"/>
      <c r="K79" s="53"/>
      <c r="L79" s="62"/>
      <c r="M79" s="47"/>
      <c r="N79" s="45"/>
      <c r="O79" s="21"/>
    </row>
    <row r="80" spans="1:15" s="6" customFormat="1" ht="15">
      <c r="A80" s="38" t="s">
        <v>139</v>
      </c>
      <c r="B80" s="53"/>
      <c r="C80" s="62"/>
      <c r="D80" s="47"/>
      <c r="E80" s="109" t="s">
        <v>140</v>
      </c>
      <c r="F80" s="95">
        <v>41557</v>
      </c>
      <c r="G80" s="110">
        <v>80</v>
      </c>
      <c r="H80" s="53"/>
      <c r="I80" s="62"/>
      <c r="J80" s="47"/>
      <c r="K80" s="53"/>
      <c r="L80" s="62"/>
      <c r="M80" s="47"/>
      <c r="N80" s="45"/>
      <c r="O80" s="21"/>
    </row>
    <row r="81" spans="1:15" s="6" customFormat="1" ht="25.5">
      <c r="A81" s="38" t="s">
        <v>141</v>
      </c>
      <c r="B81" s="53"/>
      <c r="C81" s="62"/>
      <c r="D81" s="47"/>
      <c r="E81" s="94" t="s">
        <v>142</v>
      </c>
      <c r="F81" s="95" t="s">
        <v>143</v>
      </c>
      <c r="G81" s="63">
        <v>1168.73</v>
      </c>
      <c r="H81" s="94"/>
      <c r="I81" s="95"/>
      <c r="J81" s="63"/>
      <c r="K81" s="53"/>
      <c r="L81" s="62"/>
      <c r="M81" s="47"/>
      <c r="N81" s="45"/>
      <c r="O81" s="21"/>
    </row>
    <row r="82" spans="1:15" s="6" customFormat="1" ht="25.5">
      <c r="A82" s="39" t="s">
        <v>145</v>
      </c>
      <c r="B82" s="53"/>
      <c r="C82" s="62"/>
      <c r="D82" s="47"/>
      <c r="E82" s="109"/>
      <c r="F82" s="95"/>
      <c r="G82" s="110"/>
      <c r="H82" s="94" t="s">
        <v>142</v>
      </c>
      <c r="I82" s="95" t="s">
        <v>144</v>
      </c>
      <c r="J82" s="63">
        <v>587.16</v>
      </c>
      <c r="K82" s="53"/>
      <c r="L82" s="62"/>
      <c r="M82" s="47"/>
      <c r="N82" s="45"/>
      <c r="O82" s="21"/>
    </row>
    <row r="83" spans="1:15" s="6" customFormat="1" ht="25.5">
      <c r="A83" s="39" t="s">
        <v>146</v>
      </c>
      <c r="B83" s="53"/>
      <c r="C83" s="62"/>
      <c r="D83" s="47"/>
      <c r="E83" s="109"/>
      <c r="F83" s="95"/>
      <c r="G83" s="110"/>
      <c r="H83" s="94" t="s">
        <v>142</v>
      </c>
      <c r="I83" s="95" t="s">
        <v>144</v>
      </c>
      <c r="J83" s="63">
        <v>657.29</v>
      </c>
      <c r="K83" s="53"/>
      <c r="L83" s="62"/>
      <c r="M83" s="47"/>
      <c r="N83" s="45"/>
      <c r="O83" s="21"/>
    </row>
    <row r="84" spans="1:15" s="6" customFormat="1" ht="15">
      <c r="A84" s="39" t="s">
        <v>148</v>
      </c>
      <c r="B84" s="53"/>
      <c r="C84" s="62"/>
      <c r="D84" s="47"/>
      <c r="E84" s="54"/>
      <c r="F84" s="62"/>
      <c r="G84" s="18"/>
      <c r="H84" s="94" t="s">
        <v>149</v>
      </c>
      <c r="I84" s="95">
        <v>41639</v>
      </c>
      <c r="J84" s="63">
        <v>587.16</v>
      </c>
      <c r="K84" s="53"/>
      <c r="L84" s="62"/>
      <c r="M84" s="47"/>
      <c r="N84" s="45"/>
      <c r="O84" s="21"/>
    </row>
    <row r="85" spans="1:15" s="6" customFormat="1" ht="15">
      <c r="A85" s="39" t="s">
        <v>152</v>
      </c>
      <c r="B85" s="53"/>
      <c r="C85" s="62"/>
      <c r="D85" s="47"/>
      <c r="E85" s="54"/>
      <c r="F85" s="62"/>
      <c r="G85" s="18"/>
      <c r="H85" s="94" t="s">
        <v>153</v>
      </c>
      <c r="I85" s="95">
        <v>41656</v>
      </c>
      <c r="J85" s="63">
        <v>1076.25</v>
      </c>
      <c r="K85" s="53"/>
      <c r="L85" s="62"/>
      <c r="M85" s="47"/>
      <c r="N85" s="45"/>
      <c r="O85" s="21"/>
    </row>
    <row r="86" spans="1:15" s="6" customFormat="1" ht="15">
      <c r="A86" s="100" t="s">
        <v>154</v>
      </c>
      <c r="B86" s="53"/>
      <c r="C86" s="62"/>
      <c r="D86" s="47"/>
      <c r="E86" s="54"/>
      <c r="F86" s="62"/>
      <c r="G86" s="18"/>
      <c r="H86" s="94" t="s">
        <v>153</v>
      </c>
      <c r="I86" s="95">
        <v>41656</v>
      </c>
      <c r="J86" s="63">
        <v>45730.07</v>
      </c>
      <c r="K86" s="53"/>
      <c r="L86" s="62"/>
      <c r="M86" s="47"/>
      <c r="N86" s="45"/>
      <c r="O86" s="21"/>
    </row>
    <row r="87" spans="1:15" s="6" customFormat="1" ht="15">
      <c r="A87" s="39" t="s">
        <v>157</v>
      </c>
      <c r="B87" s="53"/>
      <c r="C87" s="62"/>
      <c r="D87" s="47"/>
      <c r="E87" s="54"/>
      <c r="F87" s="62"/>
      <c r="G87" s="18"/>
      <c r="H87" s="94" t="s">
        <v>156</v>
      </c>
      <c r="I87" s="95">
        <v>41663</v>
      </c>
      <c r="J87" s="63">
        <v>330.42</v>
      </c>
      <c r="K87" s="53"/>
      <c r="L87" s="62"/>
      <c r="M87" s="47"/>
      <c r="N87" s="45"/>
      <c r="O87" s="21"/>
    </row>
    <row r="88" spans="1:15" s="6" customFormat="1" ht="15">
      <c r="A88" s="39" t="s">
        <v>159</v>
      </c>
      <c r="B88" s="53"/>
      <c r="C88" s="62"/>
      <c r="D88" s="47"/>
      <c r="E88" s="54"/>
      <c r="F88" s="62"/>
      <c r="G88" s="18"/>
      <c r="H88" s="94" t="s">
        <v>160</v>
      </c>
      <c r="I88" s="95">
        <v>41670</v>
      </c>
      <c r="J88" s="63">
        <v>321.91</v>
      </c>
      <c r="K88" s="53"/>
      <c r="L88" s="62"/>
      <c r="M88" s="47"/>
      <c r="N88" s="45"/>
      <c r="O88" s="21"/>
    </row>
    <row r="89" spans="1:15" s="6" customFormat="1" ht="15">
      <c r="A89" s="39" t="s">
        <v>161</v>
      </c>
      <c r="B89" s="53"/>
      <c r="C89" s="62"/>
      <c r="D89" s="47"/>
      <c r="E89" s="54"/>
      <c r="F89" s="62"/>
      <c r="G89" s="18"/>
      <c r="H89" s="94"/>
      <c r="I89" s="95"/>
      <c r="J89" s="63"/>
      <c r="K89" s="94" t="s">
        <v>162</v>
      </c>
      <c r="L89" s="95">
        <v>41684</v>
      </c>
      <c r="M89" s="63">
        <v>407.85</v>
      </c>
      <c r="N89" s="45"/>
      <c r="O89" s="21"/>
    </row>
    <row r="90" spans="1:15" s="6" customFormat="1" ht="15">
      <c r="A90" s="39" t="s">
        <v>163</v>
      </c>
      <c r="B90" s="53"/>
      <c r="C90" s="62"/>
      <c r="D90" s="47"/>
      <c r="E90" s="54"/>
      <c r="F90" s="62"/>
      <c r="G90" s="18"/>
      <c r="H90" s="94"/>
      <c r="I90" s="95"/>
      <c r="J90" s="63"/>
      <c r="K90" s="94" t="s">
        <v>164</v>
      </c>
      <c r="L90" s="95">
        <v>41692</v>
      </c>
      <c r="M90" s="63">
        <v>2682.02</v>
      </c>
      <c r="N90" s="45"/>
      <c r="O90" s="21"/>
    </row>
    <row r="91" spans="1:15" s="6" customFormat="1" ht="15">
      <c r="A91" s="39" t="s">
        <v>165</v>
      </c>
      <c r="B91" s="53"/>
      <c r="C91" s="62"/>
      <c r="D91" s="47"/>
      <c r="E91" s="54"/>
      <c r="F91" s="62"/>
      <c r="G91" s="18"/>
      <c r="H91" s="94"/>
      <c r="I91" s="95"/>
      <c r="J91" s="63"/>
      <c r="K91" s="94" t="s">
        <v>164</v>
      </c>
      <c r="L91" s="95">
        <v>41692</v>
      </c>
      <c r="M91" s="63">
        <v>3166.03</v>
      </c>
      <c r="N91" s="45"/>
      <c r="O91" s="21"/>
    </row>
    <row r="92" spans="1:15" s="6" customFormat="1" ht="15">
      <c r="A92" s="39" t="s">
        <v>166</v>
      </c>
      <c r="B92" s="53"/>
      <c r="C92" s="62"/>
      <c r="D92" s="47"/>
      <c r="E92" s="54"/>
      <c r="F92" s="62"/>
      <c r="G92" s="18"/>
      <c r="H92" s="94"/>
      <c r="I92" s="95"/>
      <c r="J92" s="63"/>
      <c r="K92" s="94" t="s">
        <v>164</v>
      </c>
      <c r="L92" s="95">
        <v>41692</v>
      </c>
      <c r="M92" s="63">
        <v>1794.86</v>
      </c>
      <c r="N92" s="45"/>
      <c r="O92" s="21"/>
    </row>
    <row r="93" spans="1:15" s="6" customFormat="1" ht="15">
      <c r="A93" s="39" t="s">
        <v>167</v>
      </c>
      <c r="B93" s="53"/>
      <c r="C93" s="62"/>
      <c r="D93" s="47"/>
      <c r="E93" s="54"/>
      <c r="F93" s="62"/>
      <c r="G93" s="18"/>
      <c r="H93" s="94"/>
      <c r="I93" s="95"/>
      <c r="J93" s="63"/>
      <c r="K93" s="94" t="s">
        <v>164</v>
      </c>
      <c r="L93" s="95">
        <v>41692</v>
      </c>
      <c r="M93" s="63">
        <v>729.85</v>
      </c>
      <c r="N93" s="45"/>
      <c r="O93" s="21"/>
    </row>
    <row r="94" spans="1:15" s="6" customFormat="1" ht="15">
      <c r="A94" s="38" t="s">
        <v>172</v>
      </c>
      <c r="B94" s="30"/>
      <c r="C94" s="9"/>
      <c r="D94" s="35"/>
      <c r="E94" s="45"/>
      <c r="F94" s="9"/>
      <c r="G94" s="16"/>
      <c r="H94" s="30"/>
      <c r="I94" s="9"/>
      <c r="J94" s="35"/>
      <c r="K94" s="94" t="s">
        <v>91</v>
      </c>
      <c r="L94" s="95">
        <v>41696</v>
      </c>
      <c r="M94" s="63">
        <v>840.84</v>
      </c>
      <c r="N94" s="45"/>
      <c r="O94" s="21"/>
    </row>
    <row r="95" spans="1:15" s="6" customFormat="1" ht="15">
      <c r="A95" s="38" t="s">
        <v>173</v>
      </c>
      <c r="B95" s="53"/>
      <c r="C95" s="62"/>
      <c r="D95" s="47"/>
      <c r="E95" s="54"/>
      <c r="F95" s="62"/>
      <c r="G95" s="18"/>
      <c r="H95" s="53"/>
      <c r="I95" s="62"/>
      <c r="J95" s="47"/>
      <c r="K95" s="94" t="s">
        <v>174</v>
      </c>
      <c r="L95" s="95">
        <v>41733</v>
      </c>
      <c r="M95" s="63">
        <v>812.75</v>
      </c>
      <c r="N95" s="45"/>
      <c r="O95" s="21"/>
    </row>
    <row r="96" spans="1:15" s="6" customFormat="1" ht="15">
      <c r="A96" s="38" t="s">
        <v>176</v>
      </c>
      <c r="B96" s="53"/>
      <c r="C96" s="62"/>
      <c r="D96" s="47"/>
      <c r="E96" s="54"/>
      <c r="F96" s="62"/>
      <c r="G96" s="18"/>
      <c r="H96" s="53"/>
      <c r="I96" s="62"/>
      <c r="J96" s="47"/>
      <c r="K96" s="94" t="s">
        <v>175</v>
      </c>
      <c r="L96" s="95">
        <v>41740</v>
      </c>
      <c r="M96" s="63">
        <v>1281.39</v>
      </c>
      <c r="N96" s="45"/>
      <c r="O96" s="21"/>
    </row>
    <row r="97" spans="1:15" s="6" customFormat="1" ht="13.5" thickBot="1">
      <c r="A97" s="39"/>
      <c r="B97" s="53"/>
      <c r="C97" s="62"/>
      <c r="D97" s="47"/>
      <c r="E97" s="54"/>
      <c r="F97" s="62"/>
      <c r="G97" s="18"/>
      <c r="H97" s="53"/>
      <c r="I97" s="62"/>
      <c r="J97" s="47"/>
      <c r="K97" s="53"/>
      <c r="L97" s="62"/>
      <c r="M97" s="47"/>
      <c r="N97" s="45"/>
      <c r="O97" s="21"/>
    </row>
    <row r="98" spans="1:15" s="79" customFormat="1" ht="20.25" thickBot="1">
      <c r="A98" s="74" t="s">
        <v>4</v>
      </c>
      <c r="B98" s="75"/>
      <c r="C98" s="76"/>
      <c r="D98" s="80">
        <f>SUM(D61:D97)</f>
        <v>2193.96</v>
      </c>
      <c r="E98" s="81"/>
      <c r="F98" s="76"/>
      <c r="G98" s="80">
        <f>SUM(G61:G97)</f>
        <v>42957.49</v>
      </c>
      <c r="H98" s="82"/>
      <c r="I98" s="76"/>
      <c r="J98" s="80">
        <f>SUM(J61:J97)</f>
        <v>49290.26</v>
      </c>
      <c r="K98" s="82"/>
      <c r="L98" s="76"/>
      <c r="M98" s="80">
        <f>SUM(M61:M97)</f>
        <v>11715.59</v>
      </c>
      <c r="N98" s="46">
        <f>M98+J98+G98+D98</f>
        <v>106157.3</v>
      </c>
      <c r="O98" s="83"/>
    </row>
    <row r="99" spans="1:15" s="6" customFormat="1" ht="40.5" customHeight="1" hidden="1" thickBot="1">
      <c r="A99" s="149" t="s">
        <v>30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1"/>
      <c r="O99" s="55"/>
    </row>
    <row r="100" spans="1:15" s="6" customFormat="1" ht="12.75" hidden="1">
      <c r="A100" s="38"/>
      <c r="B100" s="30"/>
      <c r="C100" s="9"/>
      <c r="D100" s="35"/>
      <c r="E100" s="45"/>
      <c r="F100" s="9"/>
      <c r="G100" s="16"/>
      <c r="H100" s="30"/>
      <c r="I100" s="9"/>
      <c r="J100" s="35"/>
      <c r="K100" s="30"/>
      <c r="L100" s="9"/>
      <c r="M100" s="35"/>
      <c r="N100" s="45"/>
      <c r="O100" s="21"/>
    </row>
    <row r="101" spans="1:15" s="6" customFormat="1" ht="12.75" hidden="1">
      <c r="A101" s="38"/>
      <c r="B101" s="30"/>
      <c r="C101" s="9"/>
      <c r="D101" s="35"/>
      <c r="E101" s="45"/>
      <c r="F101" s="9"/>
      <c r="G101" s="16"/>
      <c r="H101" s="30"/>
      <c r="I101" s="9"/>
      <c r="J101" s="35"/>
      <c r="K101" s="30"/>
      <c r="L101" s="9"/>
      <c r="M101" s="35"/>
      <c r="N101" s="45"/>
      <c r="O101" s="21"/>
    </row>
    <row r="102" spans="1:15" s="6" customFormat="1" ht="12.75" hidden="1">
      <c r="A102" s="38"/>
      <c r="B102" s="30"/>
      <c r="C102" s="9"/>
      <c r="D102" s="35"/>
      <c r="E102" s="45"/>
      <c r="F102" s="9"/>
      <c r="G102" s="16"/>
      <c r="H102" s="30"/>
      <c r="I102" s="9"/>
      <c r="J102" s="35"/>
      <c r="K102" s="30"/>
      <c r="L102" s="9"/>
      <c r="M102" s="35"/>
      <c r="N102" s="45"/>
      <c r="O102" s="21"/>
    </row>
    <row r="103" spans="1:15" s="6" customFormat="1" ht="12.75" hidden="1">
      <c r="A103" s="38"/>
      <c r="B103" s="30"/>
      <c r="C103" s="9"/>
      <c r="D103" s="35"/>
      <c r="E103" s="45"/>
      <c r="F103" s="9"/>
      <c r="G103" s="16"/>
      <c r="H103" s="30"/>
      <c r="I103" s="9"/>
      <c r="J103" s="35"/>
      <c r="K103" s="30"/>
      <c r="L103" s="9"/>
      <c r="M103" s="35"/>
      <c r="N103" s="45"/>
      <c r="O103" s="21"/>
    </row>
    <row r="104" spans="1:15" s="6" customFormat="1" ht="13.5" hidden="1" thickBot="1">
      <c r="A104" s="38"/>
      <c r="B104" s="30"/>
      <c r="C104" s="9"/>
      <c r="D104" s="35"/>
      <c r="E104" s="45"/>
      <c r="F104" s="9"/>
      <c r="G104" s="16"/>
      <c r="H104" s="30"/>
      <c r="I104" s="9"/>
      <c r="J104" s="35"/>
      <c r="K104" s="30"/>
      <c r="L104" s="9"/>
      <c r="M104" s="35"/>
      <c r="N104" s="45"/>
      <c r="O104" s="21"/>
    </row>
    <row r="105" spans="1:15" s="79" customFormat="1" ht="20.25" hidden="1" thickBot="1">
      <c r="A105" s="74" t="s">
        <v>4</v>
      </c>
      <c r="B105" s="82"/>
      <c r="C105" s="84"/>
      <c r="D105" s="86">
        <f>SUM(D100:D104)</f>
        <v>0</v>
      </c>
      <c r="E105" s="87"/>
      <c r="F105" s="86"/>
      <c r="G105" s="86">
        <f>SUM(G100:G104)</f>
        <v>0</v>
      </c>
      <c r="H105" s="86"/>
      <c r="I105" s="86"/>
      <c r="J105" s="86">
        <f>SUM(J100:J104)</f>
        <v>0</v>
      </c>
      <c r="K105" s="86"/>
      <c r="L105" s="86"/>
      <c r="M105" s="86">
        <f>SUM(M100:M104)</f>
        <v>0</v>
      </c>
      <c r="N105" s="77"/>
      <c r="O105" s="85"/>
    </row>
    <row r="106" spans="1:15" s="6" customFormat="1" ht="20.25" thickBot="1">
      <c r="A106" s="58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55"/>
    </row>
    <row r="107" spans="1:15" s="2" customFormat="1" ht="20.25" thickBot="1">
      <c r="A107" s="41" t="s">
        <v>6</v>
      </c>
      <c r="B107" s="59"/>
      <c r="C107" s="56"/>
      <c r="D107" s="60">
        <f>D105+D98+D59+D46</f>
        <v>255257.24</v>
      </c>
      <c r="E107" s="57"/>
      <c r="F107" s="56"/>
      <c r="G107" s="60">
        <f>G105+G98+G59+G46</f>
        <v>288939.1</v>
      </c>
      <c r="H107" s="57"/>
      <c r="I107" s="56"/>
      <c r="J107" s="60">
        <f>J105+J98+J59+J46</f>
        <v>380322.18</v>
      </c>
      <c r="K107" s="57"/>
      <c r="L107" s="56"/>
      <c r="M107" s="60">
        <f>M105+M98+M59+M46</f>
        <v>180119.52</v>
      </c>
      <c r="N107" s="46">
        <f>M107+J107+G107+D107</f>
        <v>1104638.04</v>
      </c>
      <c r="O107" s="25">
        <f>M107+J107+G107+D107</f>
        <v>1104638.04</v>
      </c>
    </row>
    <row r="108" spans="1:13" s="2" customFormat="1" ht="13.5" thickBot="1">
      <c r="A108" s="50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4" s="2" customFormat="1" ht="13.5" thickBot="1">
      <c r="A109" s="48"/>
      <c r="B109" s="51" t="s">
        <v>18</v>
      </c>
      <c r="C109" s="51" t="s">
        <v>19</v>
      </c>
      <c r="D109" s="51" t="s">
        <v>20</v>
      </c>
      <c r="E109" s="51" t="s">
        <v>21</v>
      </c>
      <c r="F109" s="51" t="s">
        <v>22</v>
      </c>
      <c r="G109" s="51" t="s">
        <v>23</v>
      </c>
      <c r="H109" s="51" t="s">
        <v>24</v>
      </c>
      <c r="I109" s="51" t="s">
        <v>25</v>
      </c>
      <c r="J109" s="51" t="s">
        <v>14</v>
      </c>
      <c r="K109" s="51" t="s">
        <v>15</v>
      </c>
      <c r="L109" s="51" t="s">
        <v>16</v>
      </c>
      <c r="M109" s="51" t="s">
        <v>17</v>
      </c>
      <c r="N109" s="51" t="s">
        <v>27</v>
      </c>
    </row>
    <row r="110" spans="1:14" s="2" customFormat="1" ht="13.5" thickBot="1">
      <c r="A110" s="50" t="s">
        <v>13</v>
      </c>
      <c r="B110" s="90">
        <f>'[1]Лист1'!$FW$57</f>
        <v>-94867.57</v>
      </c>
      <c r="C110" s="48">
        <f>B114</f>
        <v>55116.59</v>
      </c>
      <c r="D110" s="48">
        <f aca="true" t="shared" si="5" ref="D110:M110">C114</f>
        <v>195948.74</v>
      </c>
      <c r="E110" s="49">
        <f>D114</f>
        <v>-20624.43</v>
      </c>
      <c r="F110" s="48">
        <f t="shared" si="5"/>
        <v>61083.51</v>
      </c>
      <c r="G110" s="48">
        <f t="shared" si="5"/>
        <v>145326.53</v>
      </c>
      <c r="H110" s="49">
        <f t="shared" si="5"/>
        <v>-54131.05</v>
      </c>
      <c r="I110" s="48">
        <f t="shared" si="5"/>
        <v>25676.62</v>
      </c>
      <c r="J110" s="48">
        <f t="shared" si="5"/>
        <v>121897.12</v>
      </c>
      <c r="K110" s="49">
        <f t="shared" si="5"/>
        <v>-168800.59</v>
      </c>
      <c r="L110" s="48">
        <f t="shared" si="5"/>
        <v>-90553.7</v>
      </c>
      <c r="M110" s="48">
        <f t="shared" si="5"/>
        <v>1333.40000000001</v>
      </c>
      <c r="N110" s="48"/>
    </row>
    <row r="111" spans="1:14" s="99" customFormat="1" ht="13.5" thickBot="1">
      <c r="A111" s="97" t="s">
        <v>11</v>
      </c>
      <c r="B111" s="98">
        <v>135740.45</v>
      </c>
      <c r="C111" s="98">
        <v>38422.29</v>
      </c>
      <c r="D111" s="98">
        <v>87081.37</v>
      </c>
      <c r="E111" s="98">
        <v>87081.37</v>
      </c>
      <c r="F111" s="98">
        <v>87081.37</v>
      </c>
      <c r="G111" s="98">
        <v>87081.37</v>
      </c>
      <c r="H111" s="98">
        <v>87081.37</v>
      </c>
      <c r="I111" s="98">
        <v>86200.77</v>
      </c>
      <c r="J111" s="98">
        <v>87962.01</v>
      </c>
      <c r="K111" s="98">
        <v>87081.39</v>
      </c>
      <c r="L111" s="98">
        <v>87081.39</v>
      </c>
      <c r="M111" s="98">
        <v>87081.39</v>
      </c>
      <c r="N111" s="98">
        <f>SUM(B111:M111)</f>
        <v>1044976.54</v>
      </c>
    </row>
    <row r="112" spans="1:14" s="99" customFormat="1" ht="13.5" thickBot="1">
      <c r="A112" s="97" t="s">
        <v>12</v>
      </c>
      <c r="B112" s="98">
        <v>149984.16</v>
      </c>
      <c r="C112" s="98">
        <v>140832.15</v>
      </c>
      <c r="D112" s="98">
        <v>38684.07</v>
      </c>
      <c r="E112" s="98">
        <v>81707.94</v>
      </c>
      <c r="F112" s="98">
        <v>84243.02</v>
      </c>
      <c r="G112" s="98">
        <v>89481.52</v>
      </c>
      <c r="H112" s="98">
        <v>79807.67</v>
      </c>
      <c r="I112" s="98">
        <v>96220.5</v>
      </c>
      <c r="J112" s="98">
        <v>89624.47</v>
      </c>
      <c r="K112" s="98">
        <v>78246.89</v>
      </c>
      <c r="L112" s="98">
        <v>91887.1</v>
      </c>
      <c r="M112" s="98">
        <v>85324.16</v>
      </c>
      <c r="N112" s="98">
        <f>SUM(B112:M112)</f>
        <v>1106043.65</v>
      </c>
    </row>
    <row r="113" spans="1:14" s="2" customFormat="1" ht="13.5" thickBot="1">
      <c r="A113" s="50" t="s">
        <v>28</v>
      </c>
      <c r="B113" s="48">
        <f aca="true" t="shared" si="6" ref="B113:M113">B112-B111</f>
        <v>14243.71</v>
      </c>
      <c r="C113" s="48">
        <f t="shared" si="6"/>
        <v>102409.86</v>
      </c>
      <c r="D113" s="48">
        <f t="shared" si="6"/>
        <v>-48397.3</v>
      </c>
      <c r="E113" s="48">
        <f t="shared" si="6"/>
        <v>-5373.42999999999</v>
      </c>
      <c r="F113" s="48">
        <f t="shared" si="6"/>
        <v>-2838.34999999999</v>
      </c>
      <c r="G113" s="48">
        <f t="shared" si="6"/>
        <v>2400.15000000001</v>
      </c>
      <c r="H113" s="48">
        <f t="shared" si="6"/>
        <v>-7273.7</v>
      </c>
      <c r="I113" s="48">
        <f t="shared" si="6"/>
        <v>10019.73</v>
      </c>
      <c r="J113" s="48">
        <f t="shared" si="6"/>
        <v>1662.46000000001</v>
      </c>
      <c r="K113" s="48">
        <f t="shared" si="6"/>
        <v>-8834.5</v>
      </c>
      <c r="L113" s="48">
        <f t="shared" si="6"/>
        <v>4805.71000000001</v>
      </c>
      <c r="M113" s="48">
        <f t="shared" si="6"/>
        <v>-1757.23</v>
      </c>
      <c r="N113" s="48">
        <f>M113+L113+K113+J113+I113+H113+G113+F113+E113+D113+C113+B113</f>
        <v>61067.11</v>
      </c>
    </row>
    <row r="114" spans="1:14" s="2" customFormat="1" ht="13.5" thickBot="1">
      <c r="A114" s="50" t="s">
        <v>26</v>
      </c>
      <c r="B114" s="101">
        <f>B110+B112</f>
        <v>55116.59</v>
      </c>
      <c r="C114" s="48">
        <f>C110+C112</f>
        <v>195948.74</v>
      </c>
      <c r="D114" s="102">
        <f>D110+D112-D107</f>
        <v>-20624.43</v>
      </c>
      <c r="E114" s="48">
        <f>E110+E112</f>
        <v>61083.51</v>
      </c>
      <c r="F114" s="48">
        <f>F110+F112</f>
        <v>145326.53</v>
      </c>
      <c r="G114" s="102">
        <f>G110+G112-G107</f>
        <v>-54131.05</v>
      </c>
      <c r="H114" s="48">
        <f>H110+H112</f>
        <v>25676.62</v>
      </c>
      <c r="I114" s="48">
        <f>I110+I112</f>
        <v>121897.12</v>
      </c>
      <c r="J114" s="102">
        <f>J110+J112-J107</f>
        <v>-168800.59</v>
      </c>
      <c r="K114" s="48">
        <f>K110+K112</f>
        <v>-90553.7</v>
      </c>
      <c r="L114" s="48">
        <f>L110+L112</f>
        <v>1333.40000000001</v>
      </c>
      <c r="M114" s="102">
        <f>M110+M112-M107</f>
        <v>-93461.96</v>
      </c>
      <c r="N114" s="48"/>
    </row>
    <row r="115" spans="7:13" s="2" customFormat="1" ht="13.5" thickBot="1">
      <c r="G115" s="32"/>
      <c r="H115" s="32"/>
      <c r="I115" s="32"/>
      <c r="J115" s="32"/>
      <c r="M115" s="113">
        <f>M114+M112</f>
        <v>-8137.8</v>
      </c>
    </row>
    <row r="116" spans="8:14" s="2" customFormat="1" ht="57" customHeight="1">
      <c r="H116" s="116" t="s">
        <v>169</v>
      </c>
      <c r="I116" s="116"/>
      <c r="J116" s="116"/>
      <c r="K116" s="116"/>
      <c r="L116" s="117" t="s">
        <v>170</v>
      </c>
      <c r="M116" s="117"/>
      <c r="N116" s="117"/>
    </row>
    <row r="117" spans="8:14" s="2" customFormat="1" ht="72" customHeight="1">
      <c r="H117" s="118" t="s">
        <v>171</v>
      </c>
      <c r="I117" s="118"/>
      <c r="J117" s="118"/>
      <c r="K117" s="118"/>
      <c r="L117" s="119" t="s">
        <v>178</v>
      </c>
      <c r="M117" s="119"/>
      <c r="N117" s="119"/>
    </row>
    <row r="118" s="2" customFormat="1" ht="12.75"/>
    <row r="119" spans="8:13" s="2" customFormat="1" ht="15">
      <c r="H119" s="115" t="s">
        <v>125</v>
      </c>
      <c r="I119" s="115"/>
      <c r="J119" s="115"/>
      <c r="K119" s="103">
        <f>O107</f>
        <v>1104638.04</v>
      </c>
      <c r="L119" s="104"/>
      <c r="M119" s="104"/>
    </row>
    <row r="120" spans="8:13" s="2" customFormat="1" ht="15">
      <c r="H120" s="115" t="s">
        <v>126</v>
      </c>
      <c r="I120" s="115"/>
      <c r="J120" s="115"/>
      <c r="K120" s="103">
        <f>N111</f>
        <v>1044976.54</v>
      </c>
      <c r="L120" s="104"/>
      <c r="M120" s="104"/>
    </row>
    <row r="121" spans="8:13" s="2" customFormat="1" ht="15">
      <c r="H121" s="115" t="s">
        <v>127</v>
      </c>
      <c r="I121" s="115"/>
      <c r="J121" s="115"/>
      <c r="K121" s="103">
        <f>N112</f>
        <v>1106043.65</v>
      </c>
      <c r="L121" s="104"/>
      <c r="M121" s="104"/>
    </row>
    <row r="122" spans="8:13" s="2" customFormat="1" ht="15" customHeight="1">
      <c r="H122" s="115" t="s">
        <v>128</v>
      </c>
      <c r="I122" s="115"/>
      <c r="J122" s="115"/>
      <c r="K122" s="103">
        <f>K121-K120</f>
        <v>61067.11</v>
      </c>
      <c r="L122" s="104"/>
      <c r="M122" s="104"/>
    </row>
    <row r="123" spans="8:13" s="2" customFormat="1" ht="15" customHeight="1">
      <c r="H123" s="131" t="s">
        <v>129</v>
      </c>
      <c r="I123" s="131"/>
      <c r="J123" s="131"/>
      <c r="K123" s="103">
        <f>K120-K119</f>
        <v>-59661.5</v>
      </c>
      <c r="L123" s="105"/>
      <c r="M123" s="104"/>
    </row>
    <row r="124" spans="8:13" s="2" customFormat="1" ht="15.75" customHeight="1">
      <c r="H124" s="127" t="s">
        <v>130</v>
      </c>
      <c r="I124" s="128"/>
      <c r="J124" s="129"/>
      <c r="K124" s="103">
        <f>B110</f>
        <v>-94867.57</v>
      </c>
      <c r="L124" s="104"/>
      <c r="M124" s="104"/>
    </row>
    <row r="125" spans="8:13" s="2" customFormat="1" ht="15.75">
      <c r="H125" s="130" t="s">
        <v>131</v>
      </c>
      <c r="I125" s="130"/>
      <c r="J125" s="130"/>
      <c r="K125" s="106">
        <f>K124+K123+K122+K126</f>
        <v>-93461.96</v>
      </c>
      <c r="L125" s="104"/>
      <c r="M125" s="104"/>
    </row>
    <row r="126" spans="8:13" s="2" customFormat="1" ht="15" customHeight="1">
      <c r="H126" s="114"/>
      <c r="I126" s="114"/>
      <c r="J126" s="114"/>
      <c r="K126" s="107"/>
      <c r="L126" s="104"/>
      <c r="M126" s="104"/>
    </row>
    <row r="127" spans="8:14" s="2" customFormat="1" ht="15">
      <c r="H127" s="131" t="s">
        <v>132</v>
      </c>
      <c r="I127" s="131"/>
      <c r="J127" s="131"/>
      <c r="K127" s="107">
        <f>D98+G98+J98+M98</f>
        <v>106157.3</v>
      </c>
      <c r="L127" s="139" t="s">
        <v>138</v>
      </c>
      <c r="M127" s="139"/>
      <c r="N127" s="105"/>
    </row>
    <row r="128" spans="8:13" s="2" customFormat="1" ht="15">
      <c r="H128" s="114" t="s">
        <v>133</v>
      </c>
      <c r="I128" s="114"/>
      <c r="J128" s="114"/>
      <c r="K128" s="107">
        <v>39207.7</v>
      </c>
      <c r="L128" s="104"/>
      <c r="M128" s="104"/>
    </row>
    <row r="129" spans="8:13" ht="15">
      <c r="H129" s="114" t="s">
        <v>134</v>
      </c>
      <c r="I129" s="114"/>
      <c r="J129" s="114"/>
      <c r="K129" s="107">
        <v>8273.26</v>
      </c>
      <c r="L129" s="104"/>
      <c r="M129" s="104"/>
    </row>
    <row r="130" spans="8:12" ht="15">
      <c r="H130" s="114" t="s">
        <v>135</v>
      </c>
      <c r="I130" s="114"/>
      <c r="J130" s="114"/>
      <c r="K130" s="107">
        <f>K128+K129</f>
        <v>47480.96</v>
      </c>
      <c r="L130" s="104"/>
    </row>
    <row r="131" spans="8:13" ht="15">
      <c r="H131" s="114" t="s">
        <v>136</v>
      </c>
      <c r="I131" s="114"/>
      <c r="J131" s="114"/>
      <c r="K131" s="107">
        <f>K130-K127</f>
        <v>-58676.34</v>
      </c>
      <c r="L131" s="105"/>
      <c r="M131" s="104"/>
    </row>
    <row r="132" spans="8:13" ht="15.75">
      <c r="H132" s="114" t="s">
        <v>137</v>
      </c>
      <c r="I132" s="114"/>
      <c r="J132" s="114"/>
      <c r="K132" s="108">
        <f>K123-K131</f>
        <v>-985.16</v>
      </c>
      <c r="L132" s="104"/>
      <c r="M132" s="104"/>
    </row>
  </sheetData>
  <sheetProtection/>
  <mergeCells count="38">
    <mergeCell ref="I50:I51"/>
    <mergeCell ref="J50:J51"/>
    <mergeCell ref="A1:N1"/>
    <mergeCell ref="A99:N99"/>
    <mergeCell ref="A60:N60"/>
    <mergeCell ref="B2:D2"/>
    <mergeCell ref="E2:G2"/>
    <mergeCell ref="H2:J2"/>
    <mergeCell ref="F56:F57"/>
    <mergeCell ref="G56:G57"/>
    <mergeCell ref="K2:M2"/>
    <mergeCell ref="E56:E57"/>
    <mergeCell ref="A4:O4"/>
    <mergeCell ref="H50:H51"/>
    <mergeCell ref="L127:M127"/>
    <mergeCell ref="C52:C55"/>
    <mergeCell ref="D52:D55"/>
    <mergeCell ref="H120:J120"/>
    <mergeCell ref="H121:J121"/>
    <mergeCell ref="A18:A19"/>
    <mergeCell ref="B52:B55"/>
    <mergeCell ref="A48:N48"/>
    <mergeCell ref="H132:J132"/>
    <mergeCell ref="H124:J124"/>
    <mergeCell ref="H125:J125"/>
    <mergeCell ref="H126:J126"/>
    <mergeCell ref="H127:J127"/>
    <mergeCell ref="H123:J123"/>
    <mergeCell ref="H129:J129"/>
    <mergeCell ref="H130:J130"/>
    <mergeCell ref="H131:J131"/>
    <mergeCell ref="H128:J128"/>
    <mergeCell ref="H119:J119"/>
    <mergeCell ref="H122:J122"/>
    <mergeCell ref="H116:K116"/>
    <mergeCell ref="L116:N116"/>
    <mergeCell ref="H117:K117"/>
    <mergeCell ref="L117:N11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2014-06-27T10:50:01Z</cp:lastPrinted>
  <dcterms:created xsi:type="dcterms:W3CDTF">2010-04-02T14:46:04Z</dcterms:created>
  <dcterms:modified xsi:type="dcterms:W3CDTF">2014-06-27T10:52:51Z</dcterms:modified>
  <cp:category/>
  <cp:version/>
  <cp:contentType/>
  <cp:contentStatus/>
</cp:coreProperties>
</file>