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activeTab="2"/>
  </bookViews>
  <sheets>
    <sheet name="проект" sheetId="6" r:id="rId1"/>
    <sheet name="по заявлению" sheetId="7" r:id="rId2"/>
    <sheet name="по голосованию" sheetId="8" r:id="rId3"/>
  </sheets>
  <definedNames>
    <definedName name="_xlnm.Print_Area" localSheetId="2">'по голосованию'!$A$1:$H$115</definedName>
    <definedName name="_xlnm.Print_Area" localSheetId="1">'по заявлению'!$A$1:$H$115</definedName>
    <definedName name="_xlnm.Print_Area" localSheetId="0">проект!$A$1:$H$129</definedName>
  </definedNames>
  <calcPr calcId="145621"/>
</workbook>
</file>

<file path=xl/calcChain.xml><?xml version="1.0" encoding="utf-8"?>
<calcChain xmlns="http://schemas.openxmlformats.org/spreadsheetml/2006/main">
  <c r="G100" i="8" l="1"/>
  <c r="H100" i="8" s="1"/>
  <c r="F99" i="8"/>
  <c r="E99" i="8"/>
  <c r="C99" i="8"/>
  <c r="F93" i="8"/>
  <c r="F103" i="8" s="1"/>
  <c r="G92" i="8"/>
  <c r="C86" i="8"/>
  <c r="G85" i="8"/>
  <c r="D85" i="8"/>
  <c r="C85" i="8"/>
  <c r="G84" i="8"/>
  <c r="D84" i="8" s="1"/>
  <c r="G83" i="8"/>
  <c r="D83" i="8" s="1"/>
  <c r="G79" i="8"/>
  <c r="E79" i="8"/>
  <c r="D79" i="8"/>
  <c r="C79" i="8"/>
  <c r="G77" i="8"/>
  <c r="H77" i="8" s="1"/>
  <c r="D77" i="8"/>
  <c r="D74" i="8"/>
  <c r="G74" i="8" s="1"/>
  <c r="H74" i="8" s="1"/>
  <c r="G73" i="8"/>
  <c r="D73" i="8"/>
  <c r="G72" i="8"/>
  <c r="D72" i="8"/>
  <c r="G71" i="8"/>
  <c r="D71" i="8"/>
  <c r="G70" i="8"/>
  <c r="D70" i="8"/>
  <c r="G65" i="8"/>
  <c r="H65" i="8" s="1"/>
  <c r="D65" i="8"/>
  <c r="H63" i="8"/>
  <c r="G63" i="8"/>
  <c r="G62" i="8"/>
  <c r="D62" i="8" s="1"/>
  <c r="G61" i="8"/>
  <c r="D61" i="8" s="1"/>
  <c r="D59" i="8" s="1"/>
  <c r="G59" i="8" s="1"/>
  <c r="H59" i="8" s="1"/>
  <c r="G58" i="8"/>
  <c r="D58" i="8"/>
  <c r="D56" i="8"/>
  <c r="C54" i="8"/>
  <c r="E51" i="8"/>
  <c r="C51" i="8"/>
  <c r="E50" i="8"/>
  <c r="C50" i="8"/>
  <c r="E49" i="8"/>
  <c r="C49" i="8"/>
  <c r="E48" i="8"/>
  <c r="C48" i="8"/>
  <c r="E46" i="8"/>
  <c r="C46" i="8"/>
  <c r="G43" i="8"/>
  <c r="H43" i="8" s="1"/>
  <c r="D43" i="8"/>
  <c r="G42" i="8"/>
  <c r="E42" i="8"/>
  <c r="D42" i="8"/>
  <c r="C42" i="8"/>
  <c r="G41" i="8"/>
  <c r="E41" i="8"/>
  <c r="D41" i="8"/>
  <c r="C41" i="8"/>
  <c r="G40" i="8"/>
  <c r="E40" i="8"/>
  <c r="D40" i="8"/>
  <c r="C40" i="8"/>
  <c r="G39" i="8"/>
  <c r="E39" i="8"/>
  <c r="D39" i="8"/>
  <c r="C39" i="8"/>
  <c r="G35" i="8"/>
  <c r="H35" i="8" s="1"/>
  <c r="E35" i="8" s="1"/>
  <c r="H34" i="8"/>
  <c r="G34" i="8"/>
  <c r="E34" i="8"/>
  <c r="G33" i="8"/>
  <c r="H33" i="8" s="1"/>
  <c r="E33" i="8" s="1"/>
  <c r="G32" i="8"/>
  <c r="D32" i="8" s="1"/>
  <c r="E32" i="8"/>
  <c r="C32" i="8"/>
  <c r="G31" i="8"/>
  <c r="E31" i="8"/>
  <c r="D31" i="8"/>
  <c r="C31" i="8"/>
  <c r="G22" i="8"/>
  <c r="E22" i="8"/>
  <c r="D22" i="8"/>
  <c r="C22" i="8"/>
  <c r="H21" i="8"/>
  <c r="H14" i="8" s="1"/>
  <c r="C14" i="8"/>
  <c r="E93" i="8" l="1"/>
  <c r="E103" i="8" s="1"/>
  <c r="E14" i="8"/>
  <c r="G14" i="8"/>
  <c r="D14" i="8" s="1"/>
  <c r="D81" i="8"/>
  <c r="G81" i="8" s="1"/>
  <c r="H81" i="8" s="1"/>
  <c r="H93" i="8" s="1"/>
  <c r="H103" i="8" s="1"/>
  <c r="G93" i="8"/>
  <c r="G103" i="8" s="1"/>
  <c r="D92" i="8"/>
  <c r="C93" i="8"/>
  <c r="E93" i="7"/>
  <c r="F93" i="7"/>
  <c r="H93" i="7"/>
  <c r="H21" i="7"/>
  <c r="D93" i="8" l="1"/>
  <c r="D103" i="8" s="1"/>
  <c r="D85" i="7"/>
  <c r="D93" i="7" s="1"/>
  <c r="G85" i="7"/>
  <c r="G93" i="7" s="1"/>
  <c r="D65" i="7"/>
  <c r="G65" i="7" s="1"/>
  <c r="H65" i="7" s="1"/>
  <c r="D43" i="7"/>
  <c r="G43" i="7" s="1"/>
  <c r="H43" i="7" s="1"/>
  <c r="E99" i="7"/>
  <c r="F99" i="7"/>
  <c r="C99" i="7" s="1"/>
  <c r="G100" i="7"/>
  <c r="H100" i="7" s="1"/>
  <c r="G92" i="7"/>
  <c r="D92" i="7" s="1"/>
  <c r="C86" i="7"/>
  <c r="C85" i="7"/>
  <c r="G84" i="7"/>
  <c r="D84" i="7" s="1"/>
  <c r="G83" i="7"/>
  <c r="D83" i="7" s="1"/>
  <c r="G79" i="7"/>
  <c r="E79" i="7"/>
  <c r="D79" i="7"/>
  <c r="C79" i="7"/>
  <c r="D77" i="7"/>
  <c r="G77" i="7" s="1"/>
  <c r="H77" i="7" s="1"/>
  <c r="D74" i="7"/>
  <c r="G74" i="7" s="1"/>
  <c r="H74" i="7" s="1"/>
  <c r="G73" i="7"/>
  <c r="D73" i="7" s="1"/>
  <c r="G72" i="7"/>
  <c r="D72" i="7" s="1"/>
  <c r="G71" i="7"/>
  <c r="D71" i="7" s="1"/>
  <c r="G70" i="7"/>
  <c r="D70" i="7" s="1"/>
  <c r="G63" i="7"/>
  <c r="H63" i="7" s="1"/>
  <c r="G62" i="7"/>
  <c r="D62" i="7" s="1"/>
  <c r="G61" i="7"/>
  <c r="D61" i="7" s="1"/>
  <c r="G58" i="7"/>
  <c r="D58" i="7" s="1"/>
  <c r="D56" i="7"/>
  <c r="C54" i="7"/>
  <c r="E51" i="7"/>
  <c r="C51" i="7"/>
  <c r="E50" i="7"/>
  <c r="C50" i="7"/>
  <c r="E49" i="7"/>
  <c r="C49" i="7"/>
  <c r="E48" i="7"/>
  <c r="C48" i="7"/>
  <c r="E46" i="7"/>
  <c r="C46" i="7"/>
  <c r="G42" i="7"/>
  <c r="E42" i="7"/>
  <c r="D42" i="7"/>
  <c r="C42" i="7"/>
  <c r="G41" i="7"/>
  <c r="D41" i="7" s="1"/>
  <c r="E41" i="7"/>
  <c r="C41" i="7"/>
  <c r="G40" i="7"/>
  <c r="E40" i="7"/>
  <c r="D40" i="7"/>
  <c r="C40" i="7"/>
  <c r="G39" i="7"/>
  <c r="D39" i="7" s="1"/>
  <c r="E39" i="7"/>
  <c r="C39" i="7"/>
  <c r="G35" i="7"/>
  <c r="H35" i="7" s="1"/>
  <c r="E35" i="7" s="1"/>
  <c r="G34" i="7"/>
  <c r="H34" i="7" s="1"/>
  <c r="E34" i="7" s="1"/>
  <c r="G33" i="7"/>
  <c r="H33" i="7" s="1"/>
  <c r="E33" i="7" s="1"/>
  <c r="G32" i="7"/>
  <c r="D32" i="7" s="1"/>
  <c r="E32" i="7"/>
  <c r="C32" i="7"/>
  <c r="G31" i="7"/>
  <c r="D31" i="7" s="1"/>
  <c r="E31" i="7"/>
  <c r="C31" i="7"/>
  <c r="G22" i="7"/>
  <c r="E22" i="7"/>
  <c r="D22" i="7"/>
  <c r="C22" i="7"/>
  <c r="H14" i="7"/>
  <c r="G14" i="7" s="1"/>
  <c r="D14" i="7" s="1"/>
  <c r="C14" i="7"/>
  <c r="D59" i="7" l="1"/>
  <c r="G59" i="7" s="1"/>
  <c r="H59" i="7" s="1"/>
  <c r="D81" i="7"/>
  <c r="G81" i="7" s="1"/>
  <c r="H81" i="7" s="1"/>
  <c r="F103" i="7"/>
  <c r="E14" i="7"/>
  <c r="E103" i="7" s="1"/>
  <c r="C93" i="7"/>
  <c r="E105" i="6"/>
  <c r="F105" i="6"/>
  <c r="D105" i="6"/>
  <c r="F99" i="6"/>
  <c r="D103" i="7" l="1"/>
  <c r="G103" i="7"/>
  <c r="H103" i="7"/>
  <c r="G42" i="6"/>
  <c r="H23" i="6"/>
  <c r="G114" i="6"/>
  <c r="H114" i="6" s="1"/>
  <c r="D113" i="6" l="1"/>
  <c r="G113" i="6" s="1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G105" i="6" s="1"/>
  <c r="G106" i="6"/>
  <c r="H106" i="6" s="1"/>
  <c r="C105" i="6"/>
  <c r="H107" i="6" l="1"/>
  <c r="H105" i="6" s="1"/>
  <c r="D79" i="6" l="1"/>
  <c r="D45" i="6"/>
  <c r="H14" i="6"/>
  <c r="F117" i="6" l="1"/>
  <c r="G97" i="6"/>
  <c r="H97" i="6" s="1"/>
  <c r="D42" i="6"/>
  <c r="D68" i="6" l="1"/>
  <c r="G66" i="6" l="1"/>
  <c r="H66" i="6" s="1"/>
  <c r="C99" i="6"/>
  <c r="G98" i="6"/>
  <c r="C91" i="6"/>
  <c r="G90" i="6"/>
  <c r="D90" i="6" s="1"/>
  <c r="C90" i="6"/>
  <c r="G89" i="6"/>
  <c r="D89" i="6" s="1"/>
  <c r="G88" i="6"/>
  <c r="D88" i="6" s="1"/>
  <c r="G84" i="6"/>
  <c r="D84" i="6" s="1"/>
  <c r="E84" i="6"/>
  <c r="C84" i="6"/>
  <c r="D82" i="6"/>
  <c r="G82" i="6" s="1"/>
  <c r="H82" i="6" s="1"/>
  <c r="G76" i="6"/>
  <c r="D76" i="6" s="1"/>
  <c r="G75" i="6"/>
  <c r="D75" i="6" s="1"/>
  <c r="G74" i="6"/>
  <c r="D74" i="6" s="1"/>
  <c r="G73" i="6"/>
  <c r="D73" i="6" s="1"/>
  <c r="G68" i="6"/>
  <c r="H68" i="6" s="1"/>
  <c r="G65" i="6"/>
  <c r="D65" i="6" s="1"/>
  <c r="G64" i="6"/>
  <c r="D64" i="6" s="1"/>
  <c r="G61" i="6"/>
  <c r="D61" i="6" s="1"/>
  <c r="D59" i="6"/>
  <c r="C57" i="6"/>
  <c r="E54" i="6"/>
  <c r="C54" i="6"/>
  <c r="E53" i="6"/>
  <c r="C53" i="6"/>
  <c r="E52" i="6"/>
  <c r="C52" i="6"/>
  <c r="E50" i="6"/>
  <c r="C50" i="6"/>
  <c r="E48" i="6"/>
  <c r="C48" i="6"/>
  <c r="G45" i="6"/>
  <c r="H45" i="6" s="1"/>
  <c r="G44" i="6"/>
  <c r="D44" i="6" s="1"/>
  <c r="E44" i="6"/>
  <c r="C44" i="6"/>
  <c r="G43" i="6"/>
  <c r="D43" i="6" s="1"/>
  <c r="E43" i="6"/>
  <c r="C43" i="6"/>
  <c r="E42" i="6"/>
  <c r="C42" i="6"/>
  <c r="G41" i="6"/>
  <c r="D41" i="6" s="1"/>
  <c r="E41" i="6"/>
  <c r="C41" i="6"/>
  <c r="G37" i="6"/>
  <c r="G36" i="6"/>
  <c r="H36" i="6" s="1"/>
  <c r="E36" i="6" s="1"/>
  <c r="G35" i="6"/>
  <c r="H35" i="6" s="1"/>
  <c r="E35" i="6" s="1"/>
  <c r="G34" i="6"/>
  <c r="E34" i="6"/>
  <c r="D34" i="6"/>
  <c r="C34" i="6"/>
  <c r="G33" i="6"/>
  <c r="D33" i="6" s="1"/>
  <c r="E33" i="6"/>
  <c r="C33" i="6"/>
  <c r="G24" i="6"/>
  <c r="D24" i="6" s="1"/>
  <c r="E24" i="6"/>
  <c r="C24" i="6"/>
  <c r="G14" i="6"/>
  <c r="D14" i="6" s="1"/>
  <c r="E14" i="6"/>
  <c r="C14" i="6"/>
  <c r="D98" i="6" l="1"/>
  <c r="D62" i="6"/>
  <c r="G62" i="6" s="1"/>
  <c r="H62" i="6" s="1"/>
  <c r="D86" i="6"/>
  <c r="G86" i="6" s="1"/>
  <c r="H86" i="6" s="1"/>
  <c r="H37" i="6"/>
  <c r="E37" i="6" s="1"/>
  <c r="E99" i="6" s="1"/>
  <c r="E117" i="6" s="1"/>
  <c r="D99" i="6" l="1"/>
  <c r="G79" i="6"/>
  <c r="G99" i="6" s="1"/>
  <c r="D117" i="6"/>
  <c r="H79" i="6" l="1"/>
  <c r="G117" i="6"/>
  <c r="H117" i="6" l="1"/>
  <c r="H99" i="6"/>
  <c r="H37" i="8"/>
  <c r="H40" i="6"/>
  <c r="H38" i="7"/>
  <c r="D37" i="8"/>
  <c r="G37" i="8"/>
  <c r="D40" i="6"/>
  <c r="G40" i="6"/>
  <c r="H38" i="6"/>
  <c r="H36" i="7"/>
  <c r="H38" i="8"/>
  <c r="G38" i="8"/>
  <c r="D38" i="8"/>
  <c r="H37" i="7"/>
  <c r="G37" i="7"/>
  <c r="D37" i="7"/>
  <c r="H36" i="8"/>
  <c r="G36" i="8"/>
  <c r="D36" i="8"/>
  <c r="D38" i="6"/>
  <c r="G38" i="6"/>
  <c r="H39" i="6"/>
  <c r="G39" i="6"/>
  <c r="D39" i="6"/>
  <c r="D36" i="7"/>
  <c r="G36" i="7"/>
  <c r="D38" i="7"/>
  <c r="G38" i="7"/>
</calcChain>
</file>

<file path=xl/sharedStrings.xml><?xml version="1.0" encoding="utf-8"?>
<sst xmlns="http://schemas.openxmlformats.org/spreadsheetml/2006/main" count="503" uniqueCount="121">
  <si>
    <t>(многоквартирный дом с газовыми плитами )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</si>
  <si>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</si>
  <si>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</si>
  <si>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</si>
  <si>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</si>
  <si>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</si>
  <si>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</si>
  <si>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</si>
  <si>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Уборка земельного участка, входящего в состав общего имущества</t>
  </si>
  <si>
    <t>6 раз в неделю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</si>
  <si>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</si>
  <si>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</si>
  <si>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</si>
  <si>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</si>
  <si>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</si>
  <si>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</si>
  <si>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общедомовых приборов учета теплоэнергии</t>
  </si>
  <si>
    <t>Поверка общедомовых приборов учета холодного водоснабжения</t>
  </si>
  <si>
    <t>по мере необходимости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</si>
  <si>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</si>
  <si>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</si>
  <si>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</si>
  <si>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</si>
  <si>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</si>
  <si>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</si>
  <si>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</si>
  <si>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</si>
  <si>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</si>
  <si>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</si>
  <si>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</si>
  <si>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</si>
  <si>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</si>
  <si>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</si>
  <si>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</si>
  <si>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</si>
  <si>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</si>
  <si>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</si>
  <si>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</si>
  <si>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</si>
  <si>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</si>
  <si>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испытания тепловых сетей на максимальную температуру</t>
  </si>
  <si>
    <t>замена ( поверка ) КИП</t>
  </si>
  <si>
    <t>Регламентные работы по системе горячего водоснабжения в т.числе:</t>
  </si>
  <si>
    <t>3 раза в год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</si>
  <si>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</si>
  <si>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</si>
  <si>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</si>
  <si>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врезка манометра на водяной узел холодной воды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</si>
  <si>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</si>
  <si>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</si>
  <si>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</si>
  <si>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</si>
  <si>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</si>
  <si>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</si>
  <si>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</si>
  <si>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</si>
  <si>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</si>
  <si>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</si>
  <si>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</si>
  <si>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</si>
  <si>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</si>
  <si>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</si>
  <si>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</si>
  <si>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</si>
  <si>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Работы по текущему ремонту, в т.ч.:</t>
  </si>
  <si>
    <t>ИТОГО:</t>
  </si>
  <si>
    <t>Сбор, вывоз и утилизация ТБО*</t>
  </si>
  <si>
    <t>руб./чел.</t>
  </si>
  <si>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</si>
  <si>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</si>
  <si>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от______________2012г.</t>
  </si>
  <si>
    <t>Приложение №3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</si>
  <si>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</si>
  <si>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</si>
  <si>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Дополнительные работы (по текущему ремонту), в т.ч.:</t>
  </si>
  <si>
    <t>ревизия ШР, ЩЭ (ШР-2 шт.; ЩЭ-35 шт.)</t>
  </si>
  <si>
    <t>ревизия ВРУ (2 шт.)</t>
  </si>
  <si>
    <t>ВСЕГО:</t>
  </si>
  <si>
    <t>по адресу: ул.Парковая, д.35 (Sжил.помещ.=6022,2 м2, Sубор.зем.уч.=3554 м2)</t>
  </si>
  <si>
    <t>договорная 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</si>
  <si>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</si>
  <si>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</si>
  <si>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</si>
  <si>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</si>
  <si>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</si>
  <si>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подметание земельного участка в летний период</t>
  </si>
  <si>
    <t>уборка мусора с газона</t>
  </si>
  <si>
    <t>окос травы</t>
  </si>
  <si>
    <t>2-3 раза в год</t>
  </si>
  <si>
    <t>сдвижка и подметание снега при отсутствии снегопада</t>
  </si>
  <si>
    <t>сдвижка и подметание снега при  снегопаде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</si>
  <si>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</si>
  <si>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</si>
  <si>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</si>
  <si>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</si>
  <si>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подключение системы отопления с регулировкой</t>
  </si>
  <si>
    <t>ремонт отмостки 57 м2</t>
  </si>
  <si>
    <t>Сбор, вывоз и утилизация ТБО*, руб./м2</t>
  </si>
  <si>
    <t>ремонт козырьков над входом в подъезд - 3 шт.</t>
  </si>
  <si>
    <t>заполнение электронных паспортов</t>
  </si>
  <si>
    <t>учет работ по капремонту</t>
  </si>
  <si>
    <t>электроизмерения (замеры сопротивления изоляции)</t>
  </si>
  <si>
    <t>1 раз в 3 года</t>
  </si>
  <si>
    <t>пылеудаление и дезинфекция вентканалов без пробивки</t>
  </si>
  <si>
    <t>Погашение задолженности прошлых периодов</t>
  </si>
  <si>
    <t>Управление многоквартирным домом, всего в т.ч.</t>
  </si>
  <si>
    <t>гидравлическое испытание элеваторных узлов и запорной арматуры</t>
  </si>
  <si>
    <t>очистка  водосточных воронок</t>
  </si>
  <si>
    <t>смена запорной арматуры отопления (д.40 - 4 шт., д.32 - 4 шт.,д.25 - 15 шт, д.20 - 20 шт., д.15 - 35 шт)</t>
  </si>
  <si>
    <t>прокладка циркуляционной линии ГВС (1 подъезд)</t>
  </si>
  <si>
    <t>установка шарового крана на ГВС (д.15 мм - 1 шт.)</t>
  </si>
  <si>
    <t>2015 -2016 гг.</t>
  </si>
  <si>
    <t>выполнение работ экологом</t>
  </si>
  <si>
    <t>ревизия задвижек отопления ( диам.50 мм - 6 шт.)</t>
  </si>
  <si>
    <t>Работы заявочного характера, в т.ч работы по предписанию надзорных органов</t>
  </si>
  <si>
    <t>по состоянию на 01.05.2015</t>
  </si>
  <si>
    <t xml:space="preserve">Проект </t>
  </si>
  <si>
    <t>(стоимость услуг  увеличена на 10,5 % в соответствии с уровнем инфляции 2014 г.)</t>
  </si>
  <si>
    <t>на период с 01.05.2015 по 30.04.2016 гг.</t>
  </si>
  <si>
    <t>по адресу: ул.Парковая, д.35 (S жилые + нежилые =6029,4  м2, Sубор.зем.уч.=3554 м2)</t>
  </si>
  <si>
    <t>Работы заявочного характера, в т.ч работы по предписанию надзорных органов; восствновление общедомового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</si>
</sst>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2"/>
      <name val="Arial Black"/>
      <family val="2"/>
      <charset val="204"/>
    </font>
    <font>
      <sz val="9"/>
      <name val="Arial Black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9"/>
      <color indexed="10"/>
      <name val="Arial"/>
      <family val="2"/>
      <charset val="204"/>
    </font>
    <font>
      <i/>
      <u/>
      <sz val="9"/>
      <name val="Arial Black"/>
      <family val="2"/>
      <charset val="204"/>
    </font>
    <font>
      <sz val="9"/>
      <name val="Arial Black"/>
      <family val="2"/>
    </font>
    <font>
      <b/>
      <sz val="9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1" fillId="2" borderId="0" xfId="0" applyFont="1" applyFill="1"/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6" fillId="2" borderId="22" xfId="0" applyNumberFormat="1" applyFont="1" applyFill="1" applyBorder="1" applyAlignment="1">
      <alignment horizontal="center" vertical="center" wrapText="1"/>
    </xf>
    <xf numFmtId="2" fontId="16" fillId="2" borderId="19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16" fillId="2" borderId="28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 vertical="center" wrapText="1"/>
    </xf>
    <xf numFmtId="2" fontId="16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9" fillId="2" borderId="21" xfId="0" applyNumberFormat="1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2" fontId="20" fillId="2" borderId="24" xfId="0" applyNumberFormat="1" applyFont="1" applyFill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16" fillId="3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50" zoomScale="80" zoomScaleNormal="80" workbookViewId="0">
      <selection activeCell="I118" sqref="I118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98" t="s">
        <v>71</v>
      </c>
      <c r="B1" s="99"/>
      <c r="C1" s="99"/>
      <c r="D1" s="99"/>
      <c r="E1" s="99"/>
      <c r="F1" s="99"/>
      <c r="G1" s="99"/>
      <c r="H1" s="99"/>
    </row>
    <row r="2" spans="1:9" ht="19.5" customHeight="1" x14ac:dyDescent="0.3">
      <c r="A2" s="78" t="s">
        <v>111</v>
      </c>
      <c r="B2" s="100" t="s">
        <v>68</v>
      </c>
      <c r="C2" s="100"/>
      <c r="D2" s="100"/>
      <c r="E2" s="100"/>
      <c r="F2" s="100"/>
      <c r="G2" s="99"/>
      <c r="H2" s="99"/>
    </row>
    <row r="3" spans="1:9" ht="14.25" customHeight="1" x14ac:dyDescent="0.3">
      <c r="A3" s="3"/>
      <c r="B3" s="100" t="s">
        <v>70</v>
      </c>
      <c r="C3" s="100"/>
      <c r="D3" s="100"/>
      <c r="E3" s="100"/>
      <c r="F3" s="100"/>
      <c r="G3" s="99"/>
      <c r="H3" s="99"/>
    </row>
    <row r="4" spans="1:9" ht="14.25" customHeight="1" x14ac:dyDescent="0.3">
      <c r="B4" s="100"/>
      <c r="C4" s="100"/>
      <c r="D4" s="100"/>
      <c r="E4" s="100"/>
      <c r="F4" s="100"/>
      <c r="G4" s="99"/>
      <c r="H4" s="99"/>
    </row>
    <row r="5" spans="1:9" ht="35.25" customHeight="1" x14ac:dyDescent="0.25">
      <c r="A5" s="101" t="s">
        <v>116</v>
      </c>
      <c r="B5" s="102"/>
      <c r="C5" s="102"/>
      <c r="D5" s="102"/>
      <c r="E5" s="102"/>
      <c r="F5" s="102"/>
      <c r="G5" s="102"/>
      <c r="H5" s="102"/>
      <c r="I5" s="4"/>
    </row>
    <row r="6" spans="1:9" ht="21.75" customHeight="1" x14ac:dyDescent="0.2">
      <c r="A6" s="103" t="s">
        <v>117</v>
      </c>
      <c r="B6" s="103"/>
      <c r="C6" s="103"/>
      <c r="D6" s="103"/>
      <c r="E6" s="103"/>
      <c r="F6" s="103"/>
      <c r="G6" s="103"/>
      <c r="H6" s="103"/>
      <c r="I6" s="4"/>
    </row>
    <row r="7" spans="1:9" s="5" customFormat="1" ht="22.5" customHeight="1" x14ac:dyDescent="0.4">
      <c r="A7" s="96" t="s">
        <v>69</v>
      </c>
      <c r="B7" s="96"/>
      <c r="C7" s="96"/>
      <c r="D7" s="96"/>
      <c r="E7" s="97"/>
      <c r="F7" s="97"/>
      <c r="G7" s="97"/>
      <c r="H7" s="97"/>
    </row>
    <row r="8" spans="1:9" s="6" customFormat="1" ht="18.75" customHeight="1" x14ac:dyDescent="0.4">
      <c r="A8" s="96" t="s">
        <v>78</v>
      </c>
      <c r="B8" s="96"/>
      <c r="C8" s="96"/>
      <c r="D8" s="96"/>
      <c r="E8" s="97"/>
      <c r="F8" s="97"/>
      <c r="G8" s="97"/>
      <c r="H8" s="97"/>
    </row>
    <row r="9" spans="1:9" s="6" customFormat="1" ht="18.75" customHeight="1" x14ac:dyDescent="0.4">
      <c r="A9" s="104" t="s">
        <v>118</v>
      </c>
      <c r="B9" s="104"/>
      <c r="C9" s="104"/>
      <c r="D9" s="104"/>
      <c r="E9" s="104"/>
      <c r="F9" s="104"/>
      <c r="G9" s="104"/>
      <c r="H9" s="104"/>
    </row>
    <row r="10" spans="1:9" s="7" customFormat="1" ht="17.25" customHeight="1" thickBot="1" x14ac:dyDescent="0.25">
      <c r="A10" s="105" t="s">
        <v>0</v>
      </c>
      <c r="B10" s="105"/>
      <c r="C10" s="105"/>
      <c r="D10" s="105"/>
      <c r="E10" s="106"/>
      <c r="F10" s="106"/>
      <c r="G10" s="106"/>
      <c r="H10" s="106"/>
    </row>
    <row r="11" spans="1:9" s="12" customFormat="1" ht="139.5" customHeight="1" thickBot="1" x14ac:dyDescent="0.25">
      <c r="A11" s="8" t="s">
        <v>1</v>
      </c>
      <c r="B11" s="9" t="s">
        <v>2</v>
      </c>
      <c r="C11" s="10" t="s">
        <v>3</v>
      </c>
      <c r="D11" s="10" t="s">
        <v>4</v>
      </c>
      <c r="E11" s="10" t="s">
        <v>3</v>
      </c>
      <c r="F11" s="11" t="s">
        <v>5</v>
      </c>
      <c r="G11" s="10" t="s">
        <v>3</v>
      </c>
      <c r="H11" s="11" t="s">
        <v>5</v>
      </c>
    </row>
    <row r="12" spans="1:9" s="19" customFormat="1" x14ac:dyDescent="0.2">
      <c r="A12" s="13">
        <v>1</v>
      </c>
      <c r="B12" s="14">
        <v>2</v>
      </c>
      <c r="C12" s="14">
        <v>3</v>
      </c>
      <c r="D12" s="15"/>
      <c r="E12" s="14">
        <v>3</v>
      </c>
      <c r="F12" s="16">
        <v>4</v>
      </c>
      <c r="G12" s="17">
        <v>3</v>
      </c>
      <c r="H12" s="18">
        <v>4</v>
      </c>
    </row>
    <row r="13" spans="1:9" s="19" customFormat="1" ht="49.5" customHeight="1" x14ac:dyDescent="0.2">
      <c r="A13" s="107" t="s">
        <v>6</v>
      </c>
      <c r="B13" s="108"/>
      <c r="C13" s="108"/>
      <c r="D13" s="108"/>
      <c r="E13" s="108"/>
      <c r="F13" s="108"/>
      <c r="G13" s="109"/>
      <c r="H13" s="110"/>
    </row>
    <row r="14" spans="1:9" s="12" customFormat="1" ht="15.75" customHeight="1" x14ac:dyDescent="0.2">
      <c r="A14" s="26" t="s">
        <v>105</v>
      </c>
      <c r="B14" s="27"/>
      <c r="C14" s="28">
        <f>F14*12</f>
        <v>0</v>
      </c>
      <c r="D14" s="29">
        <f>G14*I14</f>
        <v>229807.152</v>
      </c>
      <c r="E14" s="28">
        <f t="shared" ref="E14:E37" si="0">H14*12</f>
        <v>38.160000000000004</v>
      </c>
      <c r="F14" s="30"/>
      <c r="G14" s="28">
        <f t="shared" ref="G14:G41" si="1">H14*12</f>
        <v>38.160000000000004</v>
      </c>
      <c r="H14" s="30">
        <f>H19+H23</f>
        <v>3.18</v>
      </c>
      <c r="I14" s="12">
        <v>6022.2</v>
      </c>
    </row>
    <row r="15" spans="1:9" s="12" customFormat="1" ht="15" x14ac:dyDescent="0.2">
      <c r="A15" s="31" t="s">
        <v>79</v>
      </c>
      <c r="B15" s="32" t="s">
        <v>80</v>
      </c>
      <c r="C15" s="28"/>
      <c r="D15" s="29"/>
      <c r="E15" s="28"/>
      <c r="F15" s="30"/>
      <c r="G15" s="28"/>
      <c r="H15" s="30"/>
    </row>
    <row r="16" spans="1:9" s="12" customFormat="1" ht="15" x14ac:dyDescent="0.2">
      <c r="A16" s="31" t="s">
        <v>81</v>
      </c>
      <c r="B16" s="32" t="s">
        <v>80</v>
      </c>
      <c r="C16" s="28"/>
      <c r="D16" s="29"/>
      <c r="E16" s="28"/>
      <c r="F16" s="30"/>
      <c r="G16" s="28"/>
      <c r="H16" s="30"/>
    </row>
    <row r="17" spans="1:9" s="12" customFormat="1" ht="15" x14ac:dyDescent="0.2">
      <c r="A17" s="31" t="s">
        <v>82</v>
      </c>
      <c r="B17" s="32" t="s">
        <v>83</v>
      </c>
      <c r="C17" s="28"/>
      <c r="D17" s="29"/>
      <c r="E17" s="28"/>
      <c r="F17" s="30"/>
      <c r="G17" s="28"/>
      <c r="H17" s="30"/>
    </row>
    <row r="18" spans="1:9" s="12" customFormat="1" ht="15" x14ac:dyDescent="0.2">
      <c r="A18" s="31" t="s">
        <v>84</v>
      </c>
      <c r="B18" s="32" t="s">
        <v>80</v>
      </c>
      <c r="C18" s="28"/>
      <c r="D18" s="29"/>
      <c r="E18" s="28"/>
      <c r="F18" s="30"/>
      <c r="G18" s="28"/>
      <c r="H18" s="30"/>
    </row>
    <row r="19" spans="1:9" s="12" customFormat="1" ht="15" x14ac:dyDescent="0.2">
      <c r="A19" s="26" t="s">
        <v>65</v>
      </c>
      <c r="B19" s="32"/>
      <c r="C19" s="28"/>
      <c r="D19" s="29"/>
      <c r="E19" s="28"/>
      <c r="F19" s="30"/>
      <c r="G19" s="28"/>
      <c r="H19" s="30">
        <v>2.83</v>
      </c>
    </row>
    <row r="20" spans="1:9" s="12" customFormat="1" ht="15" x14ac:dyDescent="0.2">
      <c r="A20" s="31" t="s">
        <v>99</v>
      </c>
      <c r="B20" s="32" t="s">
        <v>80</v>
      </c>
      <c r="C20" s="28"/>
      <c r="D20" s="29"/>
      <c r="E20" s="28"/>
      <c r="F20" s="30"/>
      <c r="G20" s="28"/>
      <c r="H20" s="75">
        <v>0.12</v>
      </c>
    </row>
    <row r="21" spans="1:9" s="12" customFormat="1" ht="15" x14ac:dyDescent="0.2">
      <c r="A21" s="31" t="s">
        <v>100</v>
      </c>
      <c r="B21" s="32" t="s">
        <v>80</v>
      </c>
      <c r="C21" s="28"/>
      <c r="D21" s="29"/>
      <c r="E21" s="28"/>
      <c r="F21" s="30"/>
      <c r="G21" s="28"/>
      <c r="H21" s="75">
        <v>0.11</v>
      </c>
    </row>
    <row r="22" spans="1:9" s="12" customFormat="1" ht="15" x14ac:dyDescent="0.2">
      <c r="A22" s="31" t="s">
        <v>112</v>
      </c>
      <c r="B22" s="32" t="s">
        <v>80</v>
      </c>
      <c r="C22" s="28"/>
      <c r="D22" s="29"/>
      <c r="E22" s="28"/>
      <c r="F22" s="30"/>
      <c r="G22" s="28"/>
      <c r="H22" s="75">
        <v>0.12</v>
      </c>
    </row>
    <row r="23" spans="1:9" s="12" customFormat="1" ht="15" x14ac:dyDescent="0.2">
      <c r="A23" s="26" t="s">
        <v>65</v>
      </c>
      <c r="B23" s="32"/>
      <c r="C23" s="28"/>
      <c r="D23" s="29"/>
      <c r="E23" s="28"/>
      <c r="F23" s="30"/>
      <c r="G23" s="28"/>
      <c r="H23" s="30">
        <f>H20+H21+H22</f>
        <v>0.35</v>
      </c>
    </row>
    <row r="24" spans="1:9" s="12" customFormat="1" ht="15" x14ac:dyDescent="0.2">
      <c r="A24" s="26" t="s">
        <v>8</v>
      </c>
      <c r="B24" s="33"/>
      <c r="C24" s="28">
        <f>F24*12</f>
        <v>0</v>
      </c>
      <c r="D24" s="29">
        <f t="shared" ref="D24:D41" si="2">G24*I24</f>
        <v>198009.93600000002</v>
      </c>
      <c r="E24" s="28">
        <f t="shared" si="0"/>
        <v>32.880000000000003</v>
      </c>
      <c r="F24" s="30"/>
      <c r="G24" s="28">
        <f t="shared" si="1"/>
        <v>32.880000000000003</v>
      </c>
      <c r="H24" s="30">
        <v>2.74</v>
      </c>
      <c r="I24" s="12">
        <v>6022.2</v>
      </c>
    </row>
    <row r="25" spans="1:9" s="12" customFormat="1" ht="14.25" customHeight="1" x14ac:dyDescent="0.2">
      <c r="A25" s="31" t="s">
        <v>85</v>
      </c>
      <c r="B25" s="32" t="s">
        <v>9</v>
      </c>
      <c r="C25" s="73"/>
      <c r="D25" s="74"/>
      <c r="E25" s="73"/>
      <c r="F25" s="75"/>
      <c r="G25" s="73"/>
      <c r="H25" s="75"/>
    </row>
    <row r="26" spans="1:9" s="12" customFormat="1" ht="15" x14ac:dyDescent="0.2">
      <c r="A26" s="31" t="s">
        <v>86</v>
      </c>
      <c r="B26" s="32" t="s">
        <v>9</v>
      </c>
      <c r="C26" s="73"/>
      <c r="D26" s="74"/>
      <c r="E26" s="73"/>
      <c r="F26" s="75"/>
      <c r="G26" s="73"/>
      <c r="H26" s="75"/>
    </row>
    <row r="27" spans="1:9" s="12" customFormat="1" ht="15.75" customHeight="1" x14ac:dyDescent="0.2">
      <c r="A27" s="31" t="s">
        <v>87</v>
      </c>
      <c r="B27" s="32" t="s">
        <v>88</v>
      </c>
      <c r="C27" s="73"/>
      <c r="D27" s="74"/>
      <c r="E27" s="73"/>
      <c r="F27" s="75"/>
      <c r="G27" s="73"/>
      <c r="H27" s="75"/>
    </row>
    <row r="28" spans="1:9" s="12" customFormat="1" ht="15" x14ac:dyDescent="0.2">
      <c r="A28" s="31" t="s">
        <v>89</v>
      </c>
      <c r="B28" s="32" t="s">
        <v>9</v>
      </c>
      <c r="C28" s="73"/>
      <c r="D28" s="74"/>
      <c r="E28" s="73"/>
      <c r="F28" s="75"/>
      <c r="G28" s="73"/>
      <c r="H28" s="75"/>
    </row>
    <row r="29" spans="1:9" s="12" customFormat="1" ht="24" x14ac:dyDescent="0.2">
      <c r="A29" s="31" t="s">
        <v>90</v>
      </c>
      <c r="B29" s="32" t="s">
        <v>18</v>
      </c>
      <c r="C29" s="73"/>
      <c r="D29" s="74"/>
      <c r="E29" s="73"/>
      <c r="F29" s="75"/>
      <c r="G29" s="73"/>
      <c r="H29" s="75"/>
    </row>
    <row r="30" spans="1:9" s="12" customFormat="1" ht="15" x14ac:dyDescent="0.2">
      <c r="A30" s="31" t="s">
        <v>91</v>
      </c>
      <c r="B30" s="32" t="s">
        <v>9</v>
      </c>
      <c r="C30" s="73"/>
      <c r="D30" s="74"/>
      <c r="E30" s="73"/>
      <c r="F30" s="75"/>
      <c r="G30" s="73"/>
      <c r="H30" s="75"/>
    </row>
    <row r="31" spans="1:9" s="12" customFormat="1" ht="15" x14ac:dyDescent="0.2">
      <c r="A31" s="31" t="s">
        <v>92</v>
      </c>
      <c r="B31" s="32" t="s">
        <v>9</v>
      </c>
      <c r="C31" s="73"/>
      <c r="D31" s="74"/>
      <c r="E31" s="73"/>
      <c r="F31" s="75"/>
      <c r="G31" s="73"/>
      <c r="H31" s="75"/>
    </row>
    <row r="32" spans="1:9" s="12" customFormat="1" ht="24" x14ac:dyDescent="0.2">
      <c r="A32" s="31" t="s">
        <v>93</v>
      </c>
      <c r="B32" s="32" t="s">
        <v>94</v>
      </c>
      <c r="C32" s="73"/>
      <c r="D32" s="74"/>
      <c r="E32" s="73"/>
      <c r="F32" s="75"/>
      <c r="G32" s="73"/>
      <c r="H32" s="75"/>
    </row>
    <row r="33" spans="1:11" s="20" customFormat="1" ht="15" x14ac:dyDescent="0.2">
      <c r="A33" s="34" t="s">
        <v>10</v>
      </c>
      <c r="B33" s="27" t="s">
        <v>11</v>
      </c>
      <c r="C33" s="28">
        <f>F33*12</f>
        <v>0</v>
      </c>
      <c r="D33" s="29">
        <f t="shared" si="2"/>
        <v>54199.799999999996</v>
      </c>
      <c r="E33" s="28">
        <f t="shared" si="0"/>
        <v>9</v>
      </c>
      <c r="F33" s="35"/>
      <c r="G33" s="28">
        <f t="shared" si="1"/>
        <v>9</v>
      </c>
      <c r="H33" s="35">
        <v>0.75</v>
      </c>
      <c r="I33" s="12">
        <v>6022.2</v>
      </c>
    </row>
    <row r="34" spans="1:11" s="12" customFormat="1" ht="15" x14ac:dyDescent="0.2">
      <c r="A34" s="34" t="s">
        <v>12</v>
      </c>
      <c r="B34" s="27" t="s">
        <v>13</v>
      </c>
      <c r="C34" s="28">
        <f>F34*12</f>
        <v>0</v>
      </c>
      <c r="D34" s="29">
        <f t="shared" si="2"/>
        <v>177052.68</v>
      </c>
      <c r="E34" s="28">
        <f t="shared" si="0"/>
        <v>29.400000000000002</v>
      </c>
      <c r="F34" s="35"/>
      <c r="G34" s="28">
        <f t="shared" si="1"/>
        <v>29.400000000000002</v>
      </c>
      <c r="H34" s="35">
        <v>2.4500000000000002</v>
      </c>
      <c r="I34" s="12">
        <v>6022.2</v>
      </c>
    </row>
    <row r="35" spans="1:11" s="19" customFormat="1" ht="13.5" customHeight="1" x14ac:dyDescent="0.2">
      <c r="A35" s="34" t="s">
        <v>14</v>
      </c>
      <c r="B35" s="27" t="s">
        <v>7</v>
      </c>
      <c r="C35" s="36"/>
      <c r="D35" s="29">
        <v>2042.21</v>
      </c>
      <c r="E35" s="36">
        <f t="shared" si="0"/>
        <v>0.33911361296536152</v>
      </c>
      <c r="F35" s="35"/>
      <c r="G35" s="28">
        <f>D35/I35</f>
        <v>0.33911361296536152</v>
      </c>
      <c r="H35" s="35">
        <f>G35/12</f>
        <v>2.8259467747113461E-2</v>
      </c>
      <c r="I35" s="12">
        <v>6022.2</v>
      </c>
    </row>
    <row r="36" spans="1:11" s="19" customFormat="1" ht="12.75" customHeight="1" x14ac:dyDescent="0.2">
      <c r="A36" s="34" t="s">
        <v>15</v>
      </c>
      <c r="B36" s="27" t="s">
        <v>7</v>
      </c>
      <c r="C36" s="36"/>
      <c r="D36" s="29">
        <v>2042.21</v>
      </c>
      <c r="E36" s="36">
        <f t="shared" si="0"/>
        <v>0.33911361296536152</v>
      </c>
      <c r="F36" s="35"/>
      <c r="G36" s="28">
        <f>D36/I36</f>
        <v>0.33911361296536152</v>
      </c>
      <c r="H36" s="35">
        <f>G36/12</f>
        <v>2.8259467747113461E-2</v>
      </c>
      <c r="I36" s="12">
        <v>6022.2</v>
      </c>
    </row>
    <row r="37" spans="1:11" s="19" customFormat="1" ht="15" x14ac:dyDescent="0.2">
      <c r="A37" s="34" t="s">
        <v>16</v>
      </c>
      <c r="B37" s="27" t="s">
        <v>7</v>
      </c>
      <c r="C37" s="36"/>
      <c r="D37" s="29">
        <v>12896.1</v>
      </c>
      <c r="E37" s="36">
        <f t="shared" si="0"/>
        <v>2.1414267211318125</v>
      </c>
      <c r="F37" s="35"/>
      <c r="G37" s="28">
        <f>D37/I37</f>
        <v>2.1414267211318125</v>
      </c>
      <c r="H37" s="35">
        <f>G37/12</f>
        <v>0.17845222676098438</v>
      </c>
      <c r="I37" s="12">
        <v>6022.2</v>
      </c>
    </row>
    <row r="38" spans="1:11" s="19" customFormat="1" ht="28.5" hidden="1" x14ac:dyDescent="0.2">
      <c r="A38" s="34" t="s">
        <v>17</v>
      </c>
      <c r="B38" s="27" t="s">
        <v>18</v>
      </c>
      <c r="C38" s="36"/>
      <c r="D38" s="29">
        <f t="shared" ca="1" si="2"/>
        <v>0</v>
      </c>
      <c r="E38" s="36"/>
      <c r="F38" s="35"/>
      <c r="G38" s="28">
        <f t="shared" ref="G38:G40" ca="1" si="3">D38/I38</f>
        <v>1.9379429444389096</v>
      </c>
      <c r="H38" s="35">
        <f t="shared" ref="H38:H40" ca="1" si="4">G38/12</f>
        <v>0.16149524536990914</v>
      </c>
      <c r="I38" s="12">
        <v>6022.2</v>
      </c>
    </row>
    <row r="39" spans="1:11" s="19" customFormat="1" ht="28.5" hidden="1" x14ac:dyDescent="0.2">
      <c r="A39" s="34" t="s">
        <v>19</v>
      </c>
      <c r="B39" s="27" t="s">
        <v>18</v>
      </c>
      <c r="C39" s="36"/>
      <c r="D39" s="29">
        <f t="shared" ca="1" si="2"/>
        <v>0</v>
      </c>
      <c r="E39" s="36"/>
      <c r="F39" s="35"/>
      <c r="G39" s="28">
        <f t="shared" ca="1" si="3"/>
        <v>1.9379429444389096</v>
      </c>
      <c r="H39" s="35">
        <f t="shared" ca="1" si="4"/>
        <v>0.16149524536990914</v>
      </c>
      <c r="I39" s="12">
        <v>6022.2</v>
      </c>
    </row>
    <row r="40" spans="1:11" s="19" customFormat="1" ht="28.5" hidden="1" x14ac:dyDescent="0.2">
      <c r="A40" s="34" t="s">
        <v>20</v>
      </c>
      <c r="B40" s="27" t="s">
        <v>18</v>
      </c>
      <c r="C40" s="36"/>
      <c r="D40" s="29">
        <f t="shared" ca="1" si="2"/>
        <v>0</v>
      </c>
      <c r="E40" s="36"/>
      <c r="F40" s="35"/>
      <c r="G40" s="28">
        <f t="shared" ca="1" si="3"/>
        <v>1.9379429444389096</v>
      </c>
      <c r="H40" s="35">
        <f t="shared" ca="1" si="4"/>
        <v>0.16149524536990914</v>
      </c>
      <c r="I40" s="12">
        <v>6022.2</v>
      </c>
    </row>
    <row r="41" spans="1:11" s="19" customFormat="1" ht="15" x14ac:dyDescent="0.2">
      <c r="A41" s="34" t="s">
        <v>21</v>
      </c>
      <c r="B41" s="27"/>
      <c r="C41" s="36">
        <f>F41*12</f>
        <v>0</v>
      </c>
      <c r="D41" s="29">
        <f t="shared" si="2"/>
        <v>15175.944</v>
      </c>
      <c r="E41" s="36">
        <f>H41*12</f>
        <v>2.52</v>
      </c>
      <c r="F41" s="35"/>
      <c r="G41" s="28">
        <f t="shared" si="1"/>
        <v>2.52</v>
      </c>
      <c r="H41" s="35">
        <v>0.21</v>
      </c>
      <c r="I41" s="12">
        <v>6022.2</v>
      </c>
    </row>
    <row r="42" spans="1:11" s="12" customFormat="1" ht="15" x14ac:dyDescent="0.2">
      <c r="A42" s="34" t="s">
        <v>22</v>
      </c>
      <c r="B42" s="27" t="s">
        <v>23</v>
      </c>
      <c r="C42" s="36">
        <f>F42*12</f>
        <v>0</v>
      </c>
      <c r="D42" s="29">
        <f>G42*I42</f>
        <v>4335.9839999999995</v>
      </c>
      <c r="E42" s="36">
        <f>H42*12</f>
        <v>0.72</v>
      </c>
      <c r="F42" s="35"/>
      <c r="G42" s="28">
        <f>H42*12</f>
        <v>0.72</v>
      </c>
      <c r="H42" s="35">
        <v>0.06</v>
      </c>
      <c r="I42" s="12">
        <v>6022.2</v>
      </c>
    </row>
    <row r="43" spans="1:11" s="12" customFormat="1" ht="15" x14ac:dyDescent="0.2">
      <c r="A43" s="34" t="s">
        <v>24</v>
      </c>
      <c r="B43" s="37" t="s">
        <v>25</v>
      </c>
      <c r="C43" s="38">
        <f>F43*12</f>
        <v>0</v>
      </c>
      <c r="D43" s="29">
        <f>G43*I43</f>
        <v>2890.6559999999999</v>
      </c>
      <c r="E43" s="38">
        <f>H43*12</f>
        <v>0.48</v>
      </c>
      <c r="F43" s="39"/>
      <c r="G43" s="28">
        <f>12*H43</f>
        <v>0.48</v>
      </c>
      <c r="H43" s="35">
        <v>0.04</v>
      </c>
      <c r="I43" s="12">
        <v>6022.2</v>
      </c>
    </row>
    <row r="44" spans="1:11" s="20" customFormat="1" ht="26.25" customHeight="1" x14ac:dyDescent="0.2">
      <c r="A44" s="34" t="s">
        <v>26</v>
      </c>
      <c r="B44" s="27"/>
      <c r="C44" s="36">
        <f>F44*12</f>
        <v>0</v>
      </c>
      <c r="D44" s="29">
        <f>G44*I44</f>
        <v>3613.3200000000006</v>
      </c>
      <c r="E44" s="36">
        <f>H44*12</f>
        <v>0.60000000000000009</v>
      </c>
      <c r="F44" s="35"/>
      <c r="G44" s="28">
        <f>12*H44</f>
        <v>0.60000000000000009</v>
      </c>
      <c r="H44" s="35">
        <v>0.05</v>
      </c>
      <c r="I44" s="12">
        <v>6022.2</v>
      </c>
    </row>
    <row r="45" spans="1:11" s="20" customFormat="1" ht="15" x14ac:dyDescent="0.2">
      <c r="A45" s="34" t="s">
        <v>27</v>
      </c>
      <c r="B45" s="27"/>
      <c r="C45" s="28"/>
      <c r="D45" s="28">
        <f>D47+D48+D49+D50+D51+D52+D53+D54+D55+D56+D57+D58</f>
        <v>121521.11</v>
      </c>
      <c r="E45" s="28"/>
      <c r="F45" s="35"/>
      <c r="G45" s="28">
        <f>D45/I45</f>
        <v>20.178856564046363</v>
      </c>
      <c r="H45" s="30">
        <f>G45/12</f>
        <v>1.681571380337197</v>
      </c>
      <c r="I45" s="12">
        <v>6022.2</v>
      </c>
    </row>
    <row r="46" spans="1:11" s="19" customFormat="1" ht="15" hidden="1" x14ac:dyDescent="0.2">
      <c r="A46" s="40" t="s">
        <v>28</v>
      </c>
      <c r="B46" s="41" t="s">
        <v>29</v>
      </c>
      <c r="C46" s="42"/>
      <c r="D46" s="43"/>
      <c r="E46" s="42"/>
      <c r="F46" s="44"/>
      <c r="G46" s="42"/>
      <c r="H46" s="44"/>
      <c r="I46" s="12">
        <v>6022.2</v>
      </c>
    </row>
    <row r="47" spans="1:11" s="19" customFormat="1" ht="18" customHeight="1" x14ac:dyDescent="0.2">
      <c r="A47" s="40" t="s">
        <v>30</v>
      </c>
      <c r="B47" s="41" t="s">
        <v>29</v>
      </c>
      <c r="C47" s="42"/>
      <c r="D47" s="43">
        <v>434.25</v>
      </c>
      <c r="E47" s="42"/>
      <c r="F47" s="44"/>
      <c r="G47" s="42"/>
      <c r="H47" s="44"/>
      <c r="I47" s="12">
        <v>6022.2</v>
      </c>
    </row>
    <row r="48" spans="1:11" s="19" customFormat="1" ht="15.75" customHeight="1" x14ac:dyDescent="0.2">
      <c r="A48" s="40" t="s">
        <v>31</v>
      </c>
      <c r="B48" s="41" t="s">
        <v>32</v>
      </c>
      <c r="C48" s="42">
        <f>F48*12</f>
        <v>0</v>
      </c>
      <c r="D48" s="43">
        <v>1378.44</v>
      </c>
      <c r="E48" s="42">
        <f>H48*12</f>
        <v>0</v>
      </c>
      <c r="F48" s="44"/>
      <c r="G48" s="42"/>
      <c r="H48" s="44"/>
      <c r="I48" s="12">
        <v>6022.2</v>
      </c>
      <c r="J48" s="21"/>
      <c r="K48" s="21"/>
    </row>
    <row r="49" spans="1:11" s="19" customFormat="1" ht="15.75" customHeight="1" x14ac:dyDescent="0.2">
      <c r="A49" s="40" t="s">
        <v>106</v>
      </c>
      <c r="B49" s="41" t="s">
        <v>29</v>
      </c>
      <c r="C49" s="42"/>
      <c r="D49" s="43">
        <v>2456.2199999999998</v>
      </c>
      <c r="E49" s="42"/>
      <c r="F49" s="44"/>
      <c r="G49" s="42"/>
      <c r="H49" s="44"/>
      <c r="I49" s="12">
        <v>6022.2</v>
      </c>
      <c r="J49" s="21"/>
      <c r="K49" s="21"/>
    </row>
    <row r="50" spans="1:11" s="19" customFormat="1" ht="15" x14ac:dyDescent="0.2">
      <c r="A50" s="40" t="s">
        <v>113</v>
      </c>
      <c r="B50" s="41" t="s">
        <v>29</v>
      </c>
      <c r="C50" s="42">
        <f>F50*12</f>
        <v>0</v>
      </c>
      <c r="D50" s="43">
        <v>3736.98</v>
      </c>
      <c r="E50" s="42">
        <f>H50*12</f>
        <v>0</v>
      </c>
      <c r="F50" s="44"/>
      <c r="G50" s="42"/>
      <c r="H50" s="44"/>
      <c r="I50" s="12">
        <v>6022.2</v>
      </c>
    </row>
    <row r="51" spans="1:11" s="19" customFormat="1" ht="27" customHeight="1" x14ac:dyDescent="0.2">
      <c r="A51" s="79" t="s">
        <v>108</v>
      </c>
      <c r="B51" s="41" t="s">
        <v>18</v>
      </c>
      <c r="C51" s="93"/>
      <c r="D51" s="42">
        <v>81098.02</v>
      </c>
      <c r="E51" s="42"/>
      <c r="F51" s="44"/>
      <c r="G51" s="42"/>
      <c r="H51" s="44"/>
      <c r="I51" s="12">
        <v>6022.2</v>
      </c>
    </row>
    <row r="52" spans="1:11" s="19" customFormat="1" ht="13.5" customHeight="1" x14ac:dyDescent="0.2">
      <c r="A52" s="40" t="s">
        <v>33</v>
      </c>
      <c r="B52" s="41" t="s">
        <v>29</v>
      </c>
      <c r="C52" s="42">
        <f>F52*12</f>
        <v>0</v>
      </c>
      <c r="D52" s="43">
        <v>2626.83</v>
      </c>
      <c r="E52" s="42">
        <f>H52*12</f>
        <v>0</v>
      </c>
      <c r="F52" s="44"/>
      <c r="G52" s="42"/>
      <c r="H52" s="44"/>
      <c r="I52" s="12">
        <v>6022.2</v>
      </c>
      <c r="J52" s="21"/>
      <c r="K52" s="21"/>
    </row>
    <row r="53" spans="1:11" s="19" customFormat="1" ht="13.5" customHeight="1" x14ac:dyDescent="0.2">
      <c r="A53" s="40" t="s">
        <v>34</v>
      </c>
      <c r="B53" s="41" t="s">
        <v>29</v>
      </c>
      <c r="C53" s="42">
        <f>F53*12</f>
        <v>0</v>
      </c>
      <c r="D53" s="43">
        <v>7807.43</v>
      </c>
      <c r="E53" s="42">
        <f>H53*12</f>
        <v>0</v>
      </c>
      <c r="F53" s="44"/>
      <c r="G53" s="42"/>
      <c r="H53" s="44"/>
      <c r="I53" s="12">
        <v>6022.2</v>
      </c>
      <c r="J53" s="21"/>
      <c r="K53" s="21"/>
    </row>
    <row r="54" spans="1:11" s="19" customFormat="1" ht="14.25" customHeight="1" x14ac:dyDescent="0.2">
      <c r="A54" s="40" t="s">
        <v>35</v>
      </c>
      <c r="B54" s="41" t="s">
        <v>29</v>
      </c>
      <c r="C54" s="42">
        <f>F54*12</f>
        <v>0</v>
      </c>
      <c r="D54" s="43">
        <v>918.95</v>
      </c>
      <c r="E54" s="42">
        <f>H54*12</f>
        <v>0</v>
      </c>
      <c r="F54" s="44"/>
      <c r="G54" s="42"/>
      <c r="H54" s="44"/>
      <c r="I54" s="12">
        <v>6022.2</v>
      </c>
    </row>
    <row r="55" spans="1:11" s="19" customFormat="1" ht="14.25" customHeight="1" x14ac:dyDescent="0.2">
      <c r="A55" s="40" t="s">
        <v>36</v>
      </c>
      <c r="B55" s="41" t="s">
        <v>29</v>
      </c>
      <c r="C55" s="42"/>
      <c r="D55" s="43">
        <v>1313.37</v>
      </c>
      <c r="E55" s="42"/>
      <c r="F55" s="44"/>
      <c r="G55" s="42"/>
      <c r="H55" s="44"/>
      <c r="I55" s="12">
        <v>6022.2</v>
      </c>
      <c r="J55" s="21"/>
      <c r="K55" s="21"/>
    </row>
    <row r="56" spans="1:11" s="19" customFormat="1" ht="12.75" customHeight="1" x14ac:dyDescent="0.2">
      <c r="A56" s="40" t="s">
        <v>37</v>
      </c>
      <c r="B56" s="41" t="s">
        <v>32</v>
      </c>
      <c r="C56" s="42"/>
      <c r="D56" s="43">
        <v>5253.69</v>
      </c>
      <c r="E56" s="42"/>
      <c r="F56" s="44"/>
      <c r="G56" s="42"/>
      <c r="H56" s="44"/>
      <c r="I56" s="12">
        <v>6022.2</v>
      </c>
      <c r="J56" s="21"/>
      <c r="K56" s="21"/>
    </row>
    <row r="57" spans="1:11" s="22" customFormat="1" ht="28.5" customHeight="1" x14ac:dyDescent="0.2">
      <c r="A57" s="40" t="s">
        <v>38</v>
      </c>
      <c r="B57" s="41" t="s">
        <v>29</v>
      </c>
      <c r="C57" s="42">
        <f>F57*12</f>
        <v>0</v>
      </c>
      <c r="D57" s="43">
        <v>5465.07</v>
      </c>
      <c r="E57" s="42"/>
      <c r="F57" s="44"/>
      <c r="G57" s="42"/>
      <c r="H57" s="44"/>
      <c r="I57" s="12">
        <v>6022.2</v>
      </c>
    </row>
    <row r="58" spans="1:11" s="19" customFormat="1" ht="15" x14ac:dyDescent="0.2">
      <c r="A58" s="40" t="s">
        <v>95</v>
      </c>
      <c r="B58" s="41" t="s">
        <v>29</v>
      </c>
      <c r="C58" s="42"/>
      <c r="D58" s="43">
        <v>9031.86</v>
      </c>
      <c r="E58" s="42"/>
      <c r="F58" s="44"/>
      <c r="G58" s="42"/>
      <c r="H58" s="44"/>
      <c r="I58" s="12">
        <v>6022.2</v>
      </c>
    </row>
    <row r="59" spans="1:11" s="19" customFormat="1" ht="15" hidden="1" x14ac:dyDescent="0.2">
      <c r="A59" s="40" t="s">
        <v>39</v>
      </c>
      <c r="B59" s="41" t="s">
        <v>29</v>
      </c>
      <c r="C59" s="45"/>
      <c r="D59" s="43">
        <f t="shared" ref="D59" si="5">G59*I59</f>
        <v>0</v>
      </c>
      <c r="E59" s="45"/>
      <c r="F59" s="44"/>
      <c r="G59" s="42"/>
      <c r="H59" s="44"/>
      <c r="I59" s="12">
        <v>6022.2</v>
      </c>
    </row>
    <row r="60" spans="1:11" s="19" customFormat="1" ht="15" hidden="1" x14ac:dyDescent="0.2">
      <c r="A60" s="40" t="s">
        <v>40</v>
      </c>
      <c r="B60" s="41" t="s">
        <v>29</v>
      </c>
      <c r="C60" s="42"/>
      <c r="D60" s="43"/>
      <c r="E60" s="42"/>
      <c r="F60" s="44"/>
      <c r="G60" s="42"/>
      <c r="H60" s="44"/>
      <c r="I60" s="12">
        <v>6022.2</v>
      </c>
    </row>
    <row r="61" spans="1:11" s="19" customFormat="1" ht="15" hidden="1" x14ac:dyDescent="0.2">
      <c r="A61" s="40" t="s">
        <v>41</v>
      </c>
      <c r="B61" s="41" t="s">
        <v>29</v>
      </c>
      <c r="C61" s="42"/>
      <c r="D61" s="43">
        <f>G61*I61</f>
        <v>0</v>
      </c>
      <c r="E61" s="42"/>
      <c r="F61" s="44"/>
      <c r="G61" s="42">
        <f t="shared" ref="G61" si="6">H61*12</f>
        <v>0</v>
      </c>
      <c r="H61" s="44"/>
      <c r="I61" s="12">
        <v>6022.2</v>
      </c>
    </row>
    <row r="62" spans="1:11" s="20" customFormat="1" ht="24.75" customHeight="1" x14ac:dyDescent="0.2">
      <c r="A62" s="34" t="s">
        <v>42</v>
      </c>
      <c r="B62" s="27"/>
      <c r="C62" s="28"/>
      <c r="D62" s="28">
        <f>SUM(D63:D65)</f>
        <v>0</v>
      </c>
      <c r="E62" s="28"/>
      <c r="F62" s="35"/>
      <c r="G62" s="28">
        <f>D62/I62</f>
        <v>0</v>
      </c>
      <c r="H62" s="30">
        <f>G62/12</f>
        <v>0</v>
      </c>
      <c r="I62" s="12">
        <v>6022.2</v>
      </c>
    </row>
    <row r="63" spans="1:11" s="19" customFormat="1" ht="15" hidden="1" x14ac:dyDescent="0.2">
      <c r="A63" s="40" t="s">
        <v>44</v>
      </c>
      <c r="B63" s="41" t="s">
        <v>7</v>
      </c>
      <c r="C63" s="42"/>
      <c r="D63" s="43"/>
      <c r="E63" s="42"/>
      <c r="F63" s="44"/>
      <c r="G63" s="42"/>
      <c r="H63" s="46"/>
      <c r="I63" s="12">
        <v>6022.2</v>
      </c>
    </row>
    <row r="64" spans="1:11" s="19" customFormat="1" ht="15" hidden="1" x14ac:dyDescent="0.2">
      <c r="A64" s="40" t="s">
        <v>45</v>
      </c>
      <c r="B64" s="41" t="s">
        <v>7</v>
      </c>
      <c r="C64" s="45"/>
      <c r="D64" s="43">
        <f t="shared" ref="D64:D65" si="7">G64*I64</f>
        <v>0</v>
      </c>
      <c r="E64" s="45"/>
      <c r="F64" s="44"/>
      <c r="G64" s="42">
        <f t="shared" ref="G64:G65" si="8">H64*12</f>
        <v>0</v>
      </c>
      <c r="H64" s="44">
        <v>0</v>
      </c>
      <c r="I64" s="12">
        <v>6022.2</v>
      </c>
    </row>
    <row r="65" spans="1:11" s="19" customFormat="1" ht="15" hidden="1" x14ac:dyDescent="0.2">
      <c r="A65" s="40" t="s">
        <v>41</v>
      </c>
      <c r="B65" s="41" t="s">
        <v>29</v>
      </c>
      <c r="C65" s="42"/>
      <c r="D65" s="43">
        <f t="shared" si="7"/>
        <v>0</v>
      </c>
      <c r="E65" s="42"/>
      <c r="F65" s="44"/>
      <c r="G65" s="42">
        <f t="shared" si="8"/>
        <v>0</v>
      </c>
      <c r="H65" s="44"/>
      <c r="I65" s="12">
        <v>6022.2</v>
      </c>
    </row>
    <row r="66" spans="1:11" s="19" customFormat="1" ht="25.5" customHeight="1" x14ac:dyDescent="0.2">
      <c r="A66" s="34" t="s">
        <v>46</v>
      </c>
      <c r="B66" s="41"/>
      <c r="C66" s="42"/>
      <c r="D66" s="28">
        <v>0</v>
      </c>
      <c r="E66" s="42"/>
      <c r="F66" s="44"/>
      <c r="G66" s="28">
        <f>D66/I66</f>
        <v>0</v>
      </c>
      <c r="H66" s="30">
        <f>G66/12</f>
        <v>0</v>
      </c>
      <c r="I66" s="12">
        <v>6022.2</v>
      </c>
    </row>
    <row r="67" spans="1:11" s="19" customFormat="1" ht="15" hidden="1" x14ac:dyDescent="0.2">
      <c r="A67" s="40" t="s">
        <v>47</v>
      </c>
      <c r="B67" s="41" t="s">
        <v>29</v>
      </c>
      <c r="C67" s="42"/>
      <c r="D67" s="43"/>
      <c r="E67" s="42"/>
      <c r="F67" s="44"/>
      <c r="G67" s="42"/>
      <c r="H67" s="44"/>
      <c r="I67" s="12">
        <v>6022.2</v>
      </c>
    </row>
    <row r="68" spans="1:11" s="19" customFormat="1" ht="15" x14ac:dyDescent="0.2">
      <c r="A68" s="34" t="s">
        <v>48</v>
      </c>
      <c r="B68" s="41"/>
      <c r="C68" s="42"/>
      <c r="D68" s="36">
        <f>D70+D71+D77+D78</f>
        <v>15617.26</v>
      </c>
      <c r="E68" s="42"/>
      <c r="F68" s="44"/>
      <c r="G68" s="28">
        <f>D68/I68</f>
        <v>2.5932815250240777</v>
      </c>
      <c r="H68" s="30">
        <f>G68/12</f>
        <v>0.21610679375200648</v>
      </c>
      <c r="I68" s="12">
        <v>6022.2</v>
      </c>
    </row>
    <row r="69" spans="1:11" s="19" customFormat="1" ht="15" hidden="1" x14ac:dyDescent="0.2">
      <c r="A69" s="40" t="s">
        <v>49</v>
      </c>
      <c r="B69" s="41" t="s">
        <v>7</v>
      </c>
      <c r="C69" s="42"/>
      <c r="D69" s="43"/>
      <c r="E69" s="42"/>
      <c r="F69" s="44"/>
      <c r="G69" s="42"/>
      <c r="H69" s="44"/>
      <c r="I69" s="12">
        <v>6022.2</v>
      </c>
    </row>
    <row r="70" spans="1:11" s="19" customFormat="1" ht="15" x14ac:dyDescent="0.2">
      <c r="A70" s="40" t="s">
        <v>75</v>
      </c>
      <c r="B70" s="41" t="s">
        <v>29</v>
      </c>
      <c r="C70" s="42"/>
      <c r="D70" s="47">
        <v>10715.2</v>
      </c>
      <c r="E70" s="42"/>
      <c r="F70" s="44"/>
      <c r="G70" s="42"/>
      <c r="H70" s="44"/>
      <c r="I70" s="12">
        <v>6022.2</v>
      </c>
      <c r="K70" s="22"/>
    </row>
    <row r="71" spans="1:11" s="19" customFormat="1" ht="15" x14ac:dyDescent="0.2">
      <c r="A71" s="40" t="s">
        <v>76</v>
      </c>
      <c r="B71" s="41" t="s">
        <v>29</v>
      </c>
      <c r="C71" s="42"/>
      <c r="D71" s="43">
        <v>1830.56</v>
      </c>
      <c r="E71" s="42"/>
      <c r="F71" s="44"/>
      <c r="G71" s="42"/>
      <c r="H71" s="44"/>
      <c r="I71" s="12">
        <v>6022.2</v>
      </c>
    </row>
    <row r="72" spans="1:11" s="19" customFormat="1" ht="27.75" hidden="1" customHeight="1" x14ac:dyDescent="0.2">
      <c r="A72" s="40" t="s">
        <v>50</v>
      </c>
      <c r="B72" s="41" t="s">
        <v>18</v>
      </c>
      <c r="C72" s="42"/>
      <c r="D72" s="43"/>
      <c r="E72" s="42"/>
      <c r="F72" s="44"/>
      <c r="G72" s="42"/>
      <c r="H72" s="46"/>
      <c r="I72" s="12">
        <v>6022.2</v>
      </c>
    </row>
    <row r="73" spans="1:11" s="19" customFormat="1" ht="24" hidden="1" x14ac:dyDescent="0.2">
      <c r="A73" s="40" t="s">
        <v>51</v>
      </c>
      <c r="B73" s="41" t="s">
        <v>18</v>
      </c>
      <c r="C73" s="42"/>
      <c r="D73" s="43">
        <f>G73*I73</f>
        <v>0</v>
      </c>
      <c r="E73" s="42"/>
      <c r="F73" s="44"/>
      <c r="G73" s="42">
        <f t="shared" ref="G73:G76" si="9">H73*12</f>
        <v>0</v>
      </c>
      <c r="H73" s="46"/>
      <c r="I73" s="12">
        <v>6022.2</v>
      </c>
    </row>
    <row r="74" spans="1:11" s="19" customFormat="1" ht="24" hidden="1" x14ac:dyDescent="0.2">
      <c r="A74" s="40" t="s">
        <v>52</v>
      </c>
      <c r="B74" s="41" t="s">
        <v>18</v>
      </c>
      <c r="C74" s="42"/>
      <c r="D74" s="43">
        <f>G74*I74</f>
        <v>0</v>
      </c>
      <c r="E74" s="42"/>
      <c r="F74" s="44"/>
      <c r="G74" s="42">
        <f t="shared" si="9"/>
        <v>0</v>
      </c>
      <c r="H74" s="46"/>
      <c r="I74" s="12">
        <v>6022.2</v>
      </c>
    </row>
    <row r="75" spans="1:11" s="19" customFormat="1" ht="24" hidden="1" x14ac:dyDescent="0.2">
      <c r="A75" s="40" t="s">
        <v>53</v>
      </c>
      <c r="B75" s="41" t="s">
        <v>18</v>
      </c>
      <c r="C75" s="42"/>
      <c r="D75" s="43">
        <f>G75*I75</f>
        <v>0</v>
      </c>
      <c r="E75" s="42"/>
      <c r="F75" s="44"/>
      <c r="G75" s="42">
        <f t="shared" si="9"/>
        <v>0</v>
      </c>
      <c r="H75" s="46"/>
      <c r="I75" s="12">
        <v>6022.2</v>
      </c>
    </row>
    <row r="76" spans="1:11" s="19" customFormat="1" ht="24" hidden="1" x14ac:dyDescent="0.2">
      <c r="A76" s="40" t="s">
        <v>54</v>
      </c>
      <c r="B76" s="41" t="s">
        <v>18</v>
      </c>
      <c r="C76" s="42"/>
      <c r="D76" s="43">
        <f>G76*I76</f>
        <v>0</v>
      </c>
      <c r="E76" s="42"/>
      <c r="F76" s="44"/>
      <c r="G76" s="42">
        <f t="shared" si="9"/>
        <v>0</v>
      </c>
      <c r="H76" s="46">
        <v>0</v>
      </c>
      <c r="I76" s="12">
        <v>6022.2</v>
      </c>
    </row>
    <row r="77" spans="1:11" s="19" customFormat="1" ht="24" x14ac:dyDescent="0.2">
      <c r="A77" s="40" t="s">
        <v>54</v>
      </c>
      <c r="B77" s="41" t="s">
        <v>18</v>
      </c>
      <c r="C77" s="42"/>
      <c r="D77" s="91">
        <v>3071.5</v>
      </c>
      <c r="E77" s="42"/>
      <c r="F77" s="44"/>
      <c r="G77" s="45"/>
      <c r="H77" s="46"/>
      <c r="I77" s="12">
        <v>6022.2</v>
      </c>
    </row>
    <row r="78" spans="1:11" s="19" customFormat="1" ht="15" x14ac:dyDescent="0.2">
      <c r="A78" s="40" t="s">
        <v>101</v>
      </c>
      <c r="B78" s="41" t="s">
        <v>102</v>
      </c>
      <c r="C78" s="42"/>
      <c r="D78" s="91">
        <v>0</v>
      </c>
      <c r="E78" s="42"/>
      <c r="F78" s="44"/>
      <c r="G78" s="45"/>
      <c r="H78" s="46"/>
      <c r="I78" s="12">
        <v>6022.2</v>
      </c>
    </row>
    <row r="79" spans="1:11" s="19" customFormat="1" ht="15" x14ac:dyDescent="0.2">
      <c r="A79" s="34" t="s">
        <v>55</v>
      </c>
      <c r="B79" s="41"/>
      <c r="C79" s="42"/>
      <c r="D79" s="28">
        <f>D80</f>
        <v>1098.1600000000001</v>
      </c>
      <c r="E79" s="42"/>
      <c r="F79" s="44"/>
      <c r="G79" s="28">
        <f>D79/I79</f>
        <v>0.18235196439839263</v>
      </c>
      <c r="H79" s="30">
        <f>G79/12</f>
        <v>1.5195997033199385E-2</v>
      </c>
      <c r="I79" s="12">
        <v>6022.2</v>
      </c>
    </row>
    <row r="80" spans="1:11" s="19" customFormat="1" ht="15" x14ac:dyDescent="0.2">
      <c r="A80" s="40" t="s">
        <v>56</v>
      </c>
      <c r="B80" s="41" t="s">
        <v>29</v>
      </c>
      <c r="C80" s="42"/>
      <c r="D80" s="43">
        <v>1098.1600000000001</v>
      </c>
      <c r="E80" s="42"/>
      <c r="F80" s="44"/>
      <c r="G80" s="42"/>
      <c r="H80" s="44"/>
      <c r="I80" s="12">
        <v>6022.2</v>
      </c>
    </row>
    <row r="81" spans="1:9" s="19" customFormat="1" ht="15" hidden="1" x14ac:dyDescent="0.2">
      <c r="A81" s="40" t="s">
        <v>57</v>
      </c>
      <c r="B81" s="41" t="s">
        <v>29</v>
      </c>
      <c r="C81" s="42"/>
      <c r="D81" s="43"/>
      <c r="E81" s="42"/>
      <c r="F81" s="44"/>
      <c r="G81" s="42"/>
      <c r="H81" s="44"/>
      <c r="I81" s="12">
        <v>6022.2</v>
      </c>
    </row>
    <row r="82" spans="1:9" s="12" customFormat="1" ht="15" x14ac:dyDescent="0.2">
      <c r="A82" s="34" t="s">
        <v>58</v>
      </c>
      <c r="B82" s="27"/>
      <c r="C82" s="28"/>
      <c r="D82" s="28">
        <f>D83+D85</f>
        <v>41087.279999999999</v>
      </c>
      <c r="E82" s="28"/>
      <c r="F82" s="35"/>
      <c r="G82" s="28">
        <f>D82/I82</f>
        <v>6.8226362458902061</v>
      </c>
      <c r="H82" s="30">
        <f>G82/12</f>
        <v>0.56855302049085055</v>
      </c>
      <c r="I82" s="12">
        <v>6022.2</v>
      </c>
    </row>
    <row r="83" spans="1:9" s="19" customFormat="1" ht="15" x14ac:dyDescent="0.2">
      <c r="A83" s="40" t="s">
        <v>103</v>
      </c>
      <c r="B83" s="41" t="s">
        <v>102</v>
      </c>
      <c r="C83" s="42"/>
      <c r="D83" s="43">
        <v>17768.400000000001</v>
      </c>
      <c r="E83" s="42"/>
      <c r="F83" s="44"/>
      <c r="G83" s="42"/>
      <c r="H83" s="44"/>
      <c r="I83" s="12">
        <v>6022.2</v>
      </c>
    </row>
    <row r="84" spans="1:9" s="19" customFormat="1" ht="24" hidden="1" x14ac:dyDescent="0.2">
      <c r="A84" s="40" t="s">
        <v>60</v>
      </c>
      <c r="B84" s="41" t="s">
        <v>18</v>
      </c>
      <c r="C84" s="42">
        <f>F84*12</f>
        <v>0</v>
      </c>
      <c r="D84" s="43">
        <f>G84*I84</f>
        <v>0</v>
      </c>
      <c r="E84" s="42">
        <f>H84*12</f>
        <v>0</v>
      </c>
      <c r="F84" s="44"/>
      <c r="G84" s="42">
        <f>H84*12</f>
        <v>0</v>
      </c>
      <c r="H84" s="44"/>
      <c r="I84" s="12">
        <v>6022.2</v>
      </c>
    </row>
    <row r="85" spans="1:9" s="19" customFormat="1" ht="15" x14ac:dyDescent="0.2">
      <c r="A85" s="40" t="s">
        <v>59</v>
      </c>
      <c r="B85" s="41" t="s">
        <v>32</v>
      </c>
      <c r="C85" s="45"/>
      <c r="D85" s="91">
        <v>23318.880000000001</v>
      </c>
      <c r="E85" s="45"/>
      <c r="F85" s="44"/>
      <c r="G85" s="45"/>
      <c r="H85" s="46"/>
      <c r="I85" s="12">
        <v>6022.2</v>
      </c>
    </row>
    <row r="86" spans="1:9" s="12" customFormat="1" ht="15" x14ac:dyDescent="0.2">
      <c r="A86" s="34" t="s">
        <v>61</v>
      </c>
      <c r="B86" s="27"/>
      <c r="C86" s="28"/>
      <c r="D86" s="28">
        <f>D87+D88+D89</f>
        <v>7322.04</v>
      </c>
      <c r="E86" s="28"/>
      <c r="F86" s="35"/>
      <c r="G86" s="28">
        <f>D86/I86</f>
        <v>1.2158413868685862</v>
      </c>
      <c r="H86" s="30">
        <f>G86/12</f>
        <v>0.10132011557238219</v>
      </c>
      <c r="I86" s="12">
        <v>6022.2</v>
      </c>
    </row>
    <row r="87" spans="1:9" s="19" customFormat="1" ht="15" x14ac:dyDescent="0.2">
      <c r="A87" s="40" t="s">
        <v>107</v>
      </c>
      <c r="B87" s="41" t="s">
        <v>43</v>
      </c>
      <c r="C87" s="42"/>
      <c r="D87" s="43">
        <v>7322.04</v>
      </c>
      <c r="E87" s="42"/>
      <c r="F87" s="44"/>
      <c r="G87" s="42"/>
      <c r="H87" s="44"/>
      <c r="I87" s="12">
        <v>6022.2</v>
      </c>
    </row>
    <row r="88" spans="1:9" s="19" customFormat="1" ht="15" hidden="1" x14ac:dyDescent="0.2">
      <c r="A88" s="40" t="s">
        <v>62</v>
      </c>
      <c r="B88" s="41" t="s">
        <v>43</v>
      </c>
      <c r="C88" s="42"/>
      <c r="D88" s="43">
        <f>G88*I88</f>
        <v>0</v>
      </c>
      <c r="E88" s="42"/>
      <c r="F88" s="44"/>
      <c r="G88" s="42">
        <f>H88*12</f>
        <v>0</v>
      </c>
      <c r="H88" s="44">
        <v>0</v>
      </c>
      <c r="I88" s="12">
        <v>6022.2</v>
      </c>
    </row>
    <row r="89" spans="1:9" s="19" customFormat="1" ht="25.5" hidden="1" customHeight="1" x14ac:dyDescent="0.2">
      <c r="A89" s="40" t="s">
        <v>63</v>
      </c>
      <c r="B89" s="41" t="s">
        <v>29</v>
      </c>
      <c r="C89" s="42"/>
      <c r="D89" s="43">
        <f>G89*I89</f>
        <v>0</v>
      </c>
      <c r="E89" s="42"/>
      <c r="F89" s="44"/>
      <c r="G89" s="42">
        <f>H89*12</f>
        <v>0</v>
      </c>
      <c r="H89" s="44">
        <v>0</v>
      </c>
      <c r="I89" s="12">
        <v>6022.2</v>
      </c>
    </row>
    <row r="90" spans="1:9" s="12" customFormat="1" ht="28.5" x14ac:dyDescent="0.2">
      <c r="A90" s="34" t="s">
        <v>114</v>
      </c>
      <c r="B90" s="27" t="s">
        <v>18</v>
      </c>
      <c r="C90" s="38">
        <f>F90*12</f>
        <v>0</v>
      </c>
      <c r="D90" s="92">
        <f>G90*I90</f>
        <v>27461.232000000004</v>
      </c>
      <c r="E90" s="36"/>
      <c r="F90" s="35"/>
      <c r="G90" s="36">
        <f>H90*12</f>
        <v>4.5600000000000005</v>
      </c>
      <c r="H90" s="36">
        <v>0.38</v>
      </c>
      <c r="I90" s="12">
        <v>6022.2</v>
      </c>
    </row>
    <row r="91" spans="1:9" s="12" customFormat="1" ht="15" hidden="1" x14ac:dyDescent="0.2">
      <c r="A91" s="48" t="s">
        <v>64</v>
      </c>
      <c r="B91" s="37"/>
      <c r="C91" s="38">
        <f>F91*12</f>
        <v>0</v>
      </c>
      <c r="D91" s="38"/>
      <c r="E91" s="38"/>
      <c r="F91" s="39"/>
      <c r="G91" s="38"/>
      <c r="H91" s="39"/>
      <c r="I91" s="12">
        <v>6022.2</v>
      </c>
    </row>
    <row r="92" spans="1:9" s="12" customFormat="1" ht="15" hidden="1" x14ac:dyDescent="0.2">
      <c r="A92" s="49"/>
      <c r="B92" s="50"/>
      <c r="C92" s="51"/>
      <c r="D92" s="38"/>
      <c r="E92" s="38"/>
      <c r="F92" s="39"/>
      <c r="G92" s="38"/>
      <c r="H92" s="52"/>
      <c r="I92" s="12">
        <v>6022.2</v>
      </c>
    </row>
    <row r="93" spans="1:9" s="12" customFormat="1" ht="15" hidden="1" x14ac:dyDescent="0.2">
      <c r="A93" s="49"/>
      <c r="B93" s="50"/>
      <c r="C93" s="51"/>
      <c r="D93" s="38"/>
      <c r="E93" s="38"/>
      <c r="F93" s="39"/>
      <c r="G93" s="38"/>
      <c r="H93" s="52"/>
      <c r="I93" s="12">
        <v>6022.2</v>
      </c>
    </row>
    <row r="94" spans="1:9" s="12" customFormat="1" ht="15" hidden="1" x14ac:dyDescent="0.2">
      <c r="A94" s="49"/>
      <c r="B94" s="50"/>
      <c r="C94" s="51"/>
      <c r="D94" s="38"/>
      <c r="E94" s="38"/>
      <c r="F94" s="39"/>
      <c r="G94" s="38"/>
      <c r="H94" s="52"/>
      <c r="I94" s="12">
        <v>6022.2</v>
      </c>
    </row>
    <row r="95" spans="1:9" s="12" customFormat="1" ht="15" hidden="1" x14ac:dyDescent="0.2">
      <c r="A95" s="49"/>
      <c r="B95" s="50"/>
      <c r="C95" s="51"/>
      <c r="D95" s="38"/>
      <c r="E95" s="38"/>
      <c r="F95" s="39"/>
      <c r="G95" s="38"/>
      <c r="H95" s="52"/>
      <c r="I95" s="12">
        <v>6022.2</v>
      </c>
    </row>
    <row r="96" spans="1:9" s="12" customFormat="1" ht="15" hidden="1" x14ac:dyDescent="0.2">
      <c r="A96" s="80"/>
      <c r="B96" s="81"/>
      <c r="C96" s="82"/>
      <c r="D96" s="38"/>
      <c r="E96" s="38"/>
      <c r="F96" s="39"/>
      <c r="G96" s="38"/>
      <c r="H96" s="83"/>
      <c r="I96" s="12">
        <v>6022.2</v>
      </c>
    </row>
    <row r="97" spans="1:10" s="12" customFormat="1" ht="24" x14ac:dyDescent="0.2">
      <c r="A97" s="90" t="s">
        <v>104</v>
      </c>
      <c r="B97" s="50" t="s">
        <v>115</v>
      </c>
      <c r="C97" s="51"/>
      <c r="D97" s="36">
        <v>93000</v>
      </c>
      <c r="E97" s="36"/>
      <c r="F97" s="36"/>
      <c r="G97" s="36">
        <f>D97/I97</f>
        <v>15.442861412772741</v>
      </c>
      <c r="H97" s="36">
        <f>G97/12</f>
        <v>1.2869051177310618</v>
      </c>
      <c r="I97" s="12">
        <v>6022.2</v>
      </c>
    </row>
    <row r="98" spans="1:10" s="12" customFormat="1" ht="17.25" customHeight="1" x14ac:dyDescent="0.2">
      <c r="A98" s="87" t="s">
        <v>97</v>
      </c>
      <c r="B98" s="88" t="s">
        <v>9</v>
      </c>
      <c r="C98" s="89"/>
      <c r="D98" s="89">
        <f>G98*I98</f>
        <v>125020.87199999999</v>
      </c>
      <c r="E98" s="89"/>
      <c r="F98" s="89"/>
      <c r="G98" s="89">
        <f>H98*12</f>
        <v>20.759999999999998</v>
      </c>
      <c r="H98" s="89">
        <v>1.73</v>
      </c>
      <c r="I98" s="12">
        <v>6022.2</v>
      </c>
    </row>
    <row r="99" spans="1:10" s="12" customFormat="1" ht="19.5" customHeight="1" thickBot="1" x14ac:dyDescent="0.35">
      <c r="A99" s="54" t="s">
        <v>65</v>
      </c>
      <c r="B99" s="84"/>
      <c r="C99" s="85">
        <f>F99*12</f>
        <v>0</v>
      </c>
      <c r="D99" s="86">
        <f>D98+D97+D90+D86+D82+D79+D68+D66+D62+D45+D44+D43+D42+D41+D37+D36+D35+D34+D33+D24+D14</f>
        <v>1134193.946</v>
      </c>
      <c r="E99" s="86">
        <f t="shared" ref="E99:H99" si="10">E98+E97+E90+E86+E82+E79+E68+E66+E62+E45+E44+E43+E42+E41+E37+E36+E35+E34+E33+E24+E14</f>
        <v>116.57965394706255</v>
      </c>
      <c r="F99" s="86">
        <f t="shared" si="10"/>
        <v>0</v>
      </c>
      <c r="G99" s="86">
        <f t="shared" si="10"/>
        <v>188.3354830460629</v>
      </c>
      <c r="H99" s="86">
        <f t="shared" si="10"/>
        <v>15.694623587171908</v>
      </c>
      <c r="I99" s="12">
        <v>6022.2</v>
      </c>
    </row>
    <row r="100" spans="1:10" s="23" customFormat="1" ht="20.25" hidden="1" thickBot="1" x14ac:dyDescent="0.25">
      <c r="A100" s="54" t="s">
        <v>66</v>
      </c>
      <c r="B100" s="55" t="s">
        <v>9</v>
      </c>
      <c r="C100" s="55" t="s">
        <v>67</v>
      </c>
      <c r="D100" s="56"/>
      <c r="E100" s="55" t="s">
        <v>67</v>
      </c>
      <c r="F100" s="57"/>
      <c r="G100" s="55" t="s">
        <v>67</v>
      </c>
      <c r="H100" s="57"/>
      <c r="I100" s="12">
        <v>6022.2</v>
      </c>
    </row>
    <row r="101" spans="1:10" s="1" customFormat="1" ht="15" x14ac:dyDescent="0.2">
      <c r="A101" s="58"/>
      <c r="B101" s="59"/>
      <c r="C101" s="59"/>
      <c r="D101" s="59"/>
      <c r="E101" s="59"/>
      <c r="F101" s="59"/>
      <c r="G101" s="59"/>
      <c r="H101" s="59"/>
      <c r="I101" s="12"/>
    </row>
    <row r="102" spans="1:10" s="1" customFormat="1" ht="15" x14ac:dyDescent="0.2">
      <c r="A102" s="58"/>
      <c r="B102" s="59"/>
      <c r="C102" s="59"/>
      <c r="D102" s="59"/>
      <c r="E102" s="59"/>
      <c r="F102" s="59"/>
      <c r="G102" s="59"/>
      <c r="H102" s="59"/>
      <c r="I102" s="12"/>
    </row>
    <row r="103" spans="1:10" s="1" customFormat="1" ht="15" x14ac:dyDescent="0.2">
      <c r="A103" s="58"/>
      <c r="B103" s="59"/>
      <c r="C103" s="59"/>
      <c r="D103" s="59"/>
      <c r="E103" s="59"/>
      <c r="F103" s="59"/>
      <c r="G103" s="59"/>
      <c r="H103" s="59"/>
      <c r="I103" s="12"/>
    </row>
    <row r="104" spans="1:10" s="1" customFormat="1" ht="15.75" thickBot="1" x14ac:dyDescent="0.25">
      <c r="A104" s="58"/>
      <c r="B104" s="59"/>
      <c r="C104" s="59"/>
      <c r="D104" s="59"/>
      <c r="E104" s="59"/>
      <c r="F104" s="59"/>
      <c r="G104" s="59"/>
      <c r="H104" s="59"/>
      <c r="I104" s="12"/>
    </row>
    <row r="105" spans="1:10" s="1" customFormat="1" ht="14.25" customHeight="1" thickBot="1" x14ac:dyDescent="0.25">
      <c r="A105" s="53" t="s">
        <v>74</v>
      </c>
      <c r="B105" s="60"/>
      <c r="C105" s="61">
        <f>F105*12</f>
        <v>0</v>
      </c>
      <c r="D105" s="61">
        <f>D107+D109+D112+D114</f>
        <v>157208.24000000002</v>
      </c>
      <c r="E105" s="61">
        <f t="shared" ref="E105:H105" si="11">E107+E109+E112+E114</f>
        <v>0</v>
      </c>
      <c r="F105" s="61">
        <f t="shared" si="11"/>
        <v>0</v>
      </c>
      <c r="G105" s="61">
        <f t="shared" si="11"/>
        <v>26.073612631439278</v>
      </c>
      <c r="H105" s="61">
        <f t="shared" si="11"/>
        <v>2.1728010526199402</v>
      </c>
      <c r="I105" s="12">
        <v>6022.2</v>
      </c>
      <c r="J105" s="24"/>
    </row>
    <row r="106" spans="1:10" s="1" customFormat="1" ht="15" hidden="1" x14ac:dyDescent="0.2">
      <c r="A106" s="62"/>
      <c r="B106" s="63"/>
      <c r="C106" s="45"/>
      <c r="D106" s="64"/>
      <c r="E106" s="65"/>
      <c r="F106" s="66"/>
      <c r="G106" s="65" t="e">
        <f t="shared" ref="G106:G114" si="12">D106/I106</f>
        <v>#DIV/0!</v>
      </c>
      <c r="H106" s="77" t="e">
        <f t="shared" ref="H106:H114" si="13">G106/12</f>
        <v>#DIV/0!</v>
      </c>
      <c r="I106" s="12"/>
    </row>
    <row r="107" spans="1:10" s="1" customFormat="1" ht="15" x14ac:dyDescent="0.2">
      <c r="A107" s="62" t="s">
        <v>98</v>
      </c>
      <c r="B107" s="63"/>
      <c r="C107" s="45"/>
      <c r="D107" s="64">
        <v>33274.839999999997</v>
      </c>
      <c r="E107" s="65"/>
      <c r="F107" s="66"/>
      <c r="G107" s="65">
        <f t="shared" si="12"/>
        <v>5.5187647195409157</v>
      </c>
      <c r="H107" s="77">
        <f t="shared" si="13"/>
        <v>0.45989705996174296</v>
      </c>
      <c r="I107" s="12">
        <v>6029.4</v>
      </c>
    </row>
    <row r="108" spans="1:10" s="1" customFormat="1" ht="15" hidden="1" x14ac:dyDescent="0.2">
      <c r="A108" s="40"/>
      <c r="B108" s="41"/>
      <c r="C108" s="42"/>
      <c r="D108" s="43"/>
      <c r="E108" s="42"/>
      <c r="F108" s="44"/>
      <c r="G108" s="65">
        <f t="shared" si="12"/>
        <v>0</v>
      </c>
      <c r="H108" s="77">
        <f t="shared" si="13"/>
        <v>0</v>
      </c>
      <c r="I108" s="12">
        <v>6029.4</v>
      </c>
    </row>
    <row r="109" spans="1:10" s="1" customFormat="1" ht="16.5" customHeight="1" x14ac:dyDescent="0.2">
      <c r="A109" s="40" t="s">
        <v>96</v>
      </c>
      <c r="B109" s="41"/>
      <c r="C109" s="42"/>
      <c r="D109" s="43">
        <v>117759.55</v>
      </c>
      <c r="E109" s="42"/>
      <c r="F109" s="44"/>
      <c r="G109" s="65">
        <f t="shared" si="12"/>
        <v>19.530890304176204</v>
      </c>
      <c r="H109" s="77">
        <f t="shared" si="13"/>
        <v>1.6275741920146836</v>
      </c>
      <c r="I109" s="12">
        <v>6029.4</v>
      </c>
    </row>
    <row r="110" spans="1:10" s="1" customFormat="1" ht="15" hidden="1" x14ac:dyDescent="0.2">
      <c r="A110" s="40"/>
      <c r="B110" s="41"/>
      <c r="C110" s="42"/>
      <c r="D110" s="43"/>
      <c r="E110" s="42"/>
      <c r="F110" s="44"/>
      <c r="G110" s="65">
        <f t="shared" si="12"/>
        <v>0</v>
      </c>
      <c r="H110" s="77">
        <f t="shared" si="13"/>
        <v>0</v>
      </c>
      <c r="I110" s="12">
        <v>6029.4</v>
      </c>
    </row>
    <row r="111" spans="1:10" s="1" customFormat="1" ht="15" hidden="1" x14ac:dyDescent="0.2">
      <c r="A111" s="40"/>
      <c r="B111" s="41"/>
      <c r="C111" s="42"/>
      <c r="D111" s="43"/>
      <c r="E111" s="42"/>
      <c r="F111" s="44"/>
      <c r="G111" s="65">
        <f t="shared" si="12"/>
        <v>0</v>
      </c>
      <c r="H111" s="77">
        <f t="shared" si="13"/>
        <v>0</v>
      </c>
      <c r="I111" s="12">
        <v>6029.4</v>
      </c>
    </row>
    <row r="112" spans="1:10" s="1" customFormat="1" ht="15" x14ac:dyDescent="0.2">
      <c r="A112" s="76" t="s">
        <v>109</v>
      </c>
      <c r="B112" s="41"/>
      <c r="C112" s="42"/>
      <c r="D112" s="43">
        <v>5451.43</v>
      </c>
      <c r="E112" s="69"/>
      <c r="F112" s="70"/>
      <c r="G112" s="65">
        <f t="shared" si="12"/>
        <v>0.90414137393438831</v>
      </c>
      <c r="H112" s="77">
        <f t="shared" si="13"/>
        <v>7.5345114494532364E-2</v>
      </c>
      <c r="I112" s="12">
        <v>6029.4</v>
      </c>
    </row>
    <row r="113" spans="1:10" s="1" customFormat="1" ht="15" hidden="1" x14ac:dyDescent="0.2">
      <c r="A113" s="67"/>
      <c r="B113" s="68"/>
      <c r="C113" s="69"/>
      <c r="D113" s="69">
        <f>SUM(D106:D112)</f>
        <v>156485.82</v>
      </c>
      <c r="E113" s="69"/>
      <c r="F113" s="70"/>
      <c r="G113" s="65">
        <f t="shared" si="12"/>
        <v>25.953796397651509</v>
      </c>
      <c r="H113" s="77">
        <f t="shared" si="13"/>
        <v>2.1628163664709592</v>
      </c>
      <c r="I113" s="12">
        <v>6029.4</v>
      </c>
      <c r="J113" s="24"/>
    </row>
    <row r="114" spans="1:10" s="1" customFormat="1" ht="15" x14ac:dyDescent="0.2">
      <c r="A114" s="79" t="s">
        <v>110</v>
      </c>
      <c r="B114" s="41"/>
      <c r="C114" s="42"/>
      <c r="D114" s="42">
        <v>722.42</v>
      </c>
      <c r="E114" s="42"/>
      <c r="F114" s="42"/>
      <c r="G114" s="77">
        <f t="shared" si="12"/>
        <v>0.11981623378777324</v>
      </c>
      <c r="H114" s="77">
        <f t="shared" si="13"/>
        <v>9.9846861489811031E-3</v>
      </c>
      <c r="I114" s="12">
        <v>6029.4</v>
      </c>
      <c r="J114" s="24"/>
    </row>
    <row r="115" spans="1:10" s="1" customFormat="1" ht="15" x14ac:dyDescent="0.2">
      <c r="A115" s="71"/>
      <c r="B115" s="47"/>
      <c r="C115" s="72"/>
      <c r="D115" s="72"/>
      <c r="E115" s="72"/>
      <c r="F115" s="72"/>
      <c r="G115" s="72"/>
      <c r="H115" s="72"/>
      <c r="I115" s="12"/>
      <c r="J115" s="24"/>
    </row>
    <row r="116" spans="1:10" s="1" customFormat="1" ht="15.75" thickBot="1" x14ac:dyDescent="0.25">
      <c r="A116" s="71"/>
      <c r="B116" s="47"/>
      <c r="C116" s="72"/>
      <c r="D116" s="72"/>
      <c r="E116" s="72"/>
      <c r="F116" s="72"/>
      <c r="G116" s="72"/>
      <c r="H116" s="72"/>
      <c r="I116" s="12"/>
    </row>
    <row r="117" spans="1:10" s="1" customFormat="1" ht="15" thickBot="1" x14ac:dyDescent="0.25">
      <c r="A117" s="53" t="s">
        <v>77</v>
      </c>
      <c r="B117" s="60"/>
      <c r="C117" s="61"/>
      <c r="D117" s="61">
        <f>D99+D105</f>
        <v>1291402.186</v>
      </c>
      <c r="E117" s="61">
        <f t="shared" ref="E117:H117" si="14">E99+E105</f>
        <v>116.57965394706255</v>
      </c>
      <c r="F117" s="61">
        <f t="shared" si="14"/>
        <v>0</v>
      </c>
      <c r="G117" s="61">
        <f t="shared" si="14"/>
        <v>214.40909567750219</v>
      </c>
      <c r="H117" s="61">
        <f t="shared" si="14"/>
        <v>17.867424639791849</v>
      </c>
    </row>
    <row r="118" spans="1:10" s="1" customFormat="1" x14ac:dyDescent="0.2">
      <c r="A118" s="71"/>
      <c r="B118" s="47"/>
      <c r="C118" s="72"/>
      <c r="D118" s="72"/>
      <c r="E118" s="72"/>
      <c r="F118" s="72"/>
      <c r="G118" s="72"/>
      <c r="H118" s="72"/>
    </row>
    <row r="119" spans="1:10" s="1" customFormat="1" x14ac:dyDescent="0.2">
      <c r="A119" s="71"/>
      <c r="B119" s="47"/>
      <c r="C119" s="72"/>
      <c r="D119" s="72"/>
      <c r="E119" s="72"/>
      <c r="F119" s="72"/>
      <c r="G119" s="72"/>
      <c r="H119" s="72"/>
    </row>
    <row r="120" spans="1:10" s="25" customFormat="1" ht="18.75" x14ac:dyDescent="0.4">
      <c r="A120" s="111" t="s">
        <v>72</v>
      </c>
      <c r="B120" s="111"/>
      <c r="C120" s="111"/>
      <c r="D120" s="111"/>
      <c r="E120" s="111"/>
      <c r="F120" s="111"/>
      <c r="G120" s="59"/>
      <c r="H120" s="59"/>
    </row>
    <row r="121" spans="1:10" s="1" customFormat="1" x14ac:dyDescent="0.2">
      <c r="A121" s="59"/>
      <c r="B121" s="59"/>
      <c r="C121" s="59"/>
      <c r="D121" s="59"/>
      <c r="E121" s="59"/>
      <c r="F121" s="59"/>
      <c r="G121" s="59"/>
      <c r="H121" s="59"/>
    </row>
    <row r="122" spans="1:10" s="1" customFormat="1" x14ac:dyDescent="0.2">
      <c r="A122" s="58" t="s">
        <v>73</v>
      </c>
      <c r="B122" s="59"/>
      <c r="C122" s="59"/>
      <c r="D122" s="59"/>
      <c r="E122" s="59"/>
      <c r="F122" s="59"/>
      <c r="G122" s="59"/>
      <c r="H122" s="59"/>
    </row>
  </sheetData>
  <mergeCells count="12">
    <mergeCell ref="A8:H8"/>
    <mergeCell ref="A9:H9"/>
    <mergeCell ref="A10:H10"/>
    <mergeCell ref="A13:H13"/>
    <mergeCell ref="A120:F120"/>
    <mergeCell ref="A7:H7"/>
    <mergeCell ref="A1:H1"/>
    <mergeCell ref="B2:H2"/>
    <mergeCell ref="B3:H3"/>
    <mergeCell ref="B4:H4"/>
    <mergeCell ref="A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42" zoomScale="80" zoomScaleNormal="80" workbookViewId="0">
      <selection sqref="A1:H110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98" t="s">
        <v>71</v>
      </c>
      <c r="B1" s="99"/>
      <c r="C1" s="99"/>
      <c r="D1" s="99"/>
      <c r="E1" s="99"/>
      <c r="F1" s="99"/>
      <c r="G1" s="99"/>
      <c r="H1" s="99"/>
    </row>
    <row r="2" spans="1:9" ht="19.5" customHeight="1" x14ac:dyDescent="0.3">
      <c r="A2" s="94" t="s">
        <v>111</v>
      </c>
      <c r="B2" s="100" t="s">
        <v>68</v>
      </c>
      <c r="C2" s="100"/>
      <c r="D2" s="100"/>
      <c r="E2" s="100"/>
      <c r="F2" s="100"/>
      <c r="G2" s="99"/>
      <c r="H2" s="99"/>
    </row>
    <row r="3" spans="1:9" ht="14.25" customHeight="1" x14ac:dyDescent="0.3">
      <c r="A3" s="3"/>
      <c r="B3" s="100" t="s">
        <v>70</v>
      </c>
      <c r="C3" s="100"/>
      <c r="D3" s="100"/>
      <c r="E3" s="100"/>
      <c r="F3" s="100"/>
      <c r="G3" s="99"/>
      <c r="H3" s="99"/>
    </row>
    <row r="4" spans="1:9" ht="14.25" customHeight="1" x14ac:dyDescent="0.3">
      <c r="B4" s="100"/>
      <c r="C4" s="100"/>
      <c r="D4" s="100"/>
      <c r="E4" s="100"/>
      <c r="F4" s="100"/>
      <c r="G4" s="99"/>
      <c r="H4" s="99"/>
    </row>
    <row r="5" spans="1:9" ht="35.25" customHeight="1" x14ac:dyDescent="0.25">
      <c r="A5" s="101"/>
      <c r="B5" s="102"/>
      <c r="C5" s="102"/>
      <c r="D5" s="102"/>
      <c r="E5" s="102"/>
      <c r="F5" s="102"/>
      <c r="G5" s="102"/>
      <c r="H5" s="102"/>
      <c r="I5" s="4"/>
    </row>
    <row r="6" spans="1:9" ht="21.75" customHeight="1" x14ac:dyDescent="0.2">
      <c r="A6" s="103" t="s">
        <v>117</v>
      </c>
      <c r="B6" s="103"/>
      <c r="C6" s="103"/>
      <c r="D6" s="103"/>
      <c r="E6" s="103"/>
      <c r="F6" s="103"/>
      <c r="G6" s="103"/>
      <c r="H6" s="103"/>
      <c r="I6" s="4"/>
    </row>
    <row r="7" spans="1:9" s="5" customFormat="1" ht="22.5" customHeight="1" x14ac:dyDescent="0.4">
      <c r="A7" s="96" t="s">
        <v>69</v>
      </c>
      <c r="B7" s="96"/>
      <c r="C7" s="96"/>
      <c r="D7" s="96"/>
      <c r="E7" s="97"/>
      <c r="F7" s="97"/>
      <c r="G7" s="97"/>
      <c r="H7" s="97"/>
    </row>
    <row r="8" spans="1:9" s="6" customFormat="1" ht="18.75" customHeight="1" x14ac:dyDescent="0.4">
      <c r="A8" s="96" t="s">
        <v>119</v>
      </c>
      <c r="B8" s="96"/>
      <c r="C8" s="96"/>
      <c r="D8" s="96"/>
      <c r="E8" s="97"/>
      <c r="F8" s="97"/>
      <c r="G8" s="97"/>
      <c r="H8" s="97"/>
    </row>
    <row r="9" spans="1:9" s="6" customFormat="1" ht="18.75" customHeight="1" x14ac:dyDescent="0.4">
      <c r="A9" s="104" t="s">
        <v>118</v>
      </c>
      <c r="B9" s="104"/>
      <c r="C9" s="104"/>
      <c r="D9" s="104"/>
      <c r="E9" s="104"/>
      <c r="F9" s="104"/>
      <c r="G9" s="104"/>
      <c r="H9" s="104"/>
    </row>
    <row r="10" spans="1:9" s="7" customFormat="1" ht="17.25" customHeight="1" thickBot="1" x14ac:dyDescent="0.25">
      <c r="A10" s="105" t="s">
        <v>0</v>
      </c>
      <c r="B10" s="105"/>
      <c r="C10" s="105"/>
      <c r="D10" s="105"/>
      <c r="E10" s="106"/>
      <c r="F10" s="106"/>
      <c r="G10" s="106"/>
      <c r="H10" s="106"/>
    </row>
    <row r="11" spans="1:9" s="12" customFormat="1" ht="139.5" customHeight="1" thickBot="1" x14ac:dyDescent="0.25">
      <c r="A11" s="8" t="s">
        <v>1</v>
      </c>
      <c r="B11" s="9" t="s">
        <v>2</v>
      </c>
      <c r="C11" s="10" t="s">
        <v>3</v>
      </c>
      <c r="D11" s="10" t="s">
        <v>4</v>
      </c>
      <c r="E11" s="10" t="s">
        <v>3</v>
      </c>
      <c r="F11" s="11" t="s">
        <v>5</v>
      </c>
      <c r="G11" s="10" t="s">
        <v>3</v>
      </c>
      <c r="H11" s="11" t="s">
        <v>5</v>
      </c>
    </row>
    <row r="12" spans="1:9" s="19" customFormat="1" x14ac:dyDescent="0.2">
      <c r="A12" s="13">
        <v>1</v>
      </c>
      <c r="B12" s="14">
        <v>2</v>
      </c>
      <c r="C12" s="14">
        <v>3</v>
      </c>
      <c r="D12" s="15"/>
      <c r="E12" s="14">
        <v>3</v>
      </c>
      <c r="F12" s="16">
        <v>4</v>
      </c>
      <c r="G12" s="17">
        <v>3</v>
      </c>
      <c r="H12" s="18">
        <v>4</v>
      </c>
    </row>
    <row r="13" spans="1:9" s="19" customFormat="1" ht="49.5" customHeight="1" x14ac:dyDescent="0.2">
      <c r="A13" s="107" t="s">
        <v>6</v>
      </c>
      <c r="B13" s="108"/>
      <c r="C13" s="108"/>
      <c r="D13" s="108"/>
      <c r="E13" s="108"/>
      <c r="F13" s="108"/>
      <c r="G13" s="109"/>
      <c r="H13" s="110"/>
    </row>
    <row r="14" spans="1:9" s="12" customFormat="1" ht="15.75" customHeight="1" x14ac:dyDescent="0.2">
      <c r="A14" s="26" t="s">
        <v>105</v>
      </c>
      <c r="B14" s="27"/>
      <c r="C14" s="28">
        <f>F14*12</f>
        <v>0</v>
      </c>
      <c r="D14" s="29">
        <f>G14*I14</f>
        <v>213440.76</v>
      </c>
      <c r="E14" s="28">
        <f t="shared" ref="E14:E35" si="0">H14*12</f>
        <v>35.400000000000006</v>
      </c>
      <c r="F14" s="30"/>
      <c r="G14" s="28">
        <f t="shared" ref="G14:G39" si="1">H14*12</f>
        <v>35.400000000000006</v>
      </c>
      <c r="H14" s="30">
        <f>H19+H21</f>
        <v>2.95</v>
      </c>
      <c r="I14" s="12">
        <v>6029.4</v>
      </c>
    </row>
    <row r="15" spans="1:9" s="12" customFormat="1" ht="15" x14ac:dyDescent="0.2">
      <c r="A15" s="31" t="s">
        <v>79</v>
      </c>
      <c r="B15" s="32" t="s">
        <v>80</v>
      </c>
      <c r="C15" s="28"/>
      <c r="D15" s="29"/>
      <c r="E15" s="28"/>
      <c r="F15" s="30"/>
      <c r="G15" s="28"/>
      <c r="H15" s="30"/>
      <c r="I15" s="12">
        <v>6029.4</v>
      </c>
    </row>
    <row r="16" spans="1:9" s="12" customFormat="1" ht="15" x14ac:dyDescent="0.2">
      <c r="A16" s="31" t="s">
        <v>81</v>
      </c>
      <c r="B16" s="32" t="s">
        <v>80</v>
      </c>
      <c r="C16" s="28"/>
      <c r="D16" s="29"/>
      <c r="E16" s="28"/>
      <c r="F16" s="30"/>
      <c r="G16" s="28"/>
      <c r="H16" s="30"/>
      <c r="I16" s="12">
        <v>6029.4</v>
      </c>
    </row>
    <row r="17" spans="1:9" s="12" customFormat="1" ht="15" x14ac:dyDescent="0.2">
      <c r="A17" s="31" t="s">
        <v>82</v>
      </c>
      <c r="B17" s="32" t="s">
        <v>83</v>
      </c>
      <c r="C17" s="28"/>
      <c r="D17" s="29"/>
      <c r="E17" s="28"/>
      <c r="F17" s="30"/>
      <c r="G17" s="28"/>
      <c r="H17" s="30"/>
      <c r="I17" s="12">
        <v>6029.4</v>
      </c>
    </row>
    <row r="18" spans="1:9" s="12" customFormat="1" ht="15" x14ac:dyDescent="0.2">
      <c r="A18" s="31" t="s">
        <v>84</v>
      </c>
      <c r="B18" s="32" t="s">
        <v>80</v>
      </c>
      <c r="C18" s="28"/>
      <c r="D18" s="29"/>
      <c r="E18" s="28"/>
      <c r="F18" s="30"/>
      <c r="G18" s="28"/>
      <c r="H18" s="30"/>
      <c r="I18" s="12">
        <v>6029.4</v>
      </c>
    </row>
    <row r="19" spans="1:9" s="12" customFormat="1" ht="15" x14ac:dyDescent="0.2">
      <c r="A19" s="26" t="s">
        <v>65</v>
      </c>
      <c r="B19" s="32"/>
      <c r="C19" s="28"/>
      <c r="D19" s="29"/>
      <c r="E19" s="28"/>
      <c r="F19" s="30"/>
      <c r="G19" s="28"/>
      <c r="H19" s="30">
        <v>2.83</v>
      </c>
      <c r="I19" s="12">
        <v>6029.4</v>
      </c>
    </row>
    <row r="20" spans="1:9" s="12" customFormat="1" ht="15" x14ac:dyDescent="0.2">
      <c r="A20" s="31" t="s">
        <v>99</v>
      </c>
      <c r="B20" s="32" t="s">
        <v>80</v>
      </c>
      <c r="C20" s="28"/>
      <c r="D20" s="29"/>
      <c r="E20" s="28"/>
      <c r="F20" s="30"/>
      <c r="G20" s="28"/>
      <c r="H20" s="75">
        <v>0.12</v>
      </c>
      <c r="I20" s="12">
        <v>6029.4</v>
      </c>
    </row>
    <row r="21" spans="1:9" s="12" customFormat="1" ht="15" x14ac:dyDescent="0.2">
      <c r="A21" s="26" t="s">
        <v>65</v>
      </c>
      <c r="B21" s="32"/>
      <c r="C21" s="28"/>
      <c r="D21" s="29"/>
      <c r="E21" s="28"/>
      <c r="F21" s="30"/>
      <c r="G21" s="28"/>
      <c r="H21" s="30">
        <f>H20</f>
        <v>0.12</v>
      </c>
      <c r="I21" s="12">
        <v>6029.4</v>
      </c>
    </row>
    <row r="22" spans="1:9" s="12" customFormat="1" ht="15" x14ac:dyDescent="0.2">
      <c r="A22" s="26" t="s">
        <v>8</v>
      </c>
      <c r="B22" s="33"/>
      <c r="C22" s="28">
        <f>F22*12</f>
        <v>0</v>
      </c>
      <c r="D22" s="29">
        <f t="shared" ref="D22:D39" si="2">G22*I22</f>
        <v>198246.67199999999</v>
      </c>
      <c r="E22" s="28">
        <f t="shared" si="0"/>
        <v>32.880000000000003</v>
      </c>
      <c r="F22" s="30"/>
      <c r="G22" s="28">
        <f t="shared" si="1"/>
        <v>32.880000000000003</v>
      </c>
      <c r="H22" s="30">
        <v>2.74</v>
      </c>
      <c r="I22" s="12">
        <v>6029.4</v>
      </c>
    </row>
    <row r="23" spans="1:9" s="12" customFormat="1" ht="14.25" customHeight="1" x14ac:dyDescent="0.2">
      <c r="A23" s="31" t="s">
        <v>85</v>
      </c>
      <c r="B23" s="32" t="s">
        <v>9</v>
      </c>
      <c r="C23" s="73"/>
      <c r="D23" s="74"/>
      <c r="E23" s="73"/>
      <c r="F23" s="75"/>
      <c r="G23" s="73"/>
      <c r="H23" s="75"/>
      <c r="I23" s="12">
        <v>6029.4</v>
      </c>
    </row>
    <row r="24" spans="1:9" s="12" customFormat="1" ht="15" x14ac:dyDescent="0.2">
      <c r="A24" s="31" t="s">
        <v>86</v>
      </c>
      <c r="B24" s="32" t="s">
        <v>9</v>
      </c>
      <c r="C24" s="73"/>
      <c r="D24" s="74"/>
      <c r="E24" s="73"/>
      <c r="F24" s="75"/>
      <c r="G24" s="73"/>
      <c r="H24" s="75"/>
      <c r="I24" s="12">
        <v>6029.4</v>
      </c>
    </row>
    <row r="25" spans="1:9" s="12" customFormat="1" ht="15.75" customHeight="1" x14ac:dyDescent="0.2">
      <c r="A25" s="31" t="s">
        <v>87</v>
      </c>
      <c r="B25" s="32" t="s">
        <v>88</v>
      </c>
      <c r="C25" s="73"/>
      <c r="D25" s="74"/>
      <c r="E25" s="73"/>
      <c r="F25" s="75"/>
      <c r="G25" s="73"/>
      <c r="H25" s="75"/>
      <c r="I25" s="12">
        <v>6029.4</v>
      </c>
    </row>
    <row r="26" spans="1:9" s="12" customFormat="1" ht="15" x14ac:dyDescent="0.2">
      <c r="A26" s="31" t="s">
        <v>89</v>
      </c>
      <c r="B26" s="32" t="s">
        <v>9</v>
      </c>
      <c r="C26" s="73"/>
      <c r="D26" s="74"/>
      <c r="E26" s="73"/>
      <c r="F26" s="75"/>
      <c r="G26" s="73"/>
      <c r="H26" s="75"/>
      <c r="I26" s="12">
        <v>6029.4</v>
      </c>
    </row>
    <row r="27" spans="1:9" s="12" customFormat="1" ht="24" x14ac:dyDescent="0.2">
      <c r="A27" s="31" t="s">
        <v>90</v>
      </c>
      <c r="B27" s="32" t="s">
        <v>18</v>
      </c>
      <c r="C27" s="73"/>
      <c r="D27" s="74"/>
      <c r="E27" s="73"/>
      <c r="F27" s="75"/>
      <c r="G27" s="73"/>
      <c r="H27" s="75"/>
      <c r="I27" s="12">
        <v>6029.4</v>
      </c>
    </row>
    <row r="28" spans="1:9" s="12" customFormat="1" ht="15" x14ac:dyDescent="0.2">
      <c r="A28" s="31" t="s">
        <v>91</v>
      </c>
      <c r="B28" s="32" t="s">
        <v>9</v>
      </c>
      <c r="C28" s="73"/>
      <c r="D28" s="74"/>
      <c r="E28" s="73"/>
      <c r="F28" s="75"/>
      <c r="G28" s="73"/>
      <c r="H28" s="75"/>
      <c r="I28" s="12">
        <v>6029.4</v>
      </c>
    </row>
    <row r="29" spans="1:9" s="12" customFormat="1" ht="15" x14ac:dyDescent="0.2">
      <c r="A29" s="31" t="s">
        <v>92</v>
      </c>
      <c r="B29" s="32" t="s">
        <v>9</v>
      </c>
      <c r="C29" s="73"/>
      <c r="D29" s="74"/>
      <c r="E29" s="73"/>
      <c r="F29" s="75"/>
      <c r="G29" s="73"/>
      <c r="H29" s="75"/>
      <c r="I29" s="12">
        <v>6029.4</v>
      </c>
    </row>
    <row r="30" spans="1:9" s="12" customFormat="1" ht="24" x14ac:dyDescent="0.2">
      <c r="A30" s="31" t="s">
        <v>93</v>
      </c>
      <c r="B30" s="32" t="s">
        <v>94</v>
      </c>
      <c r="C30" s="73"/>
      <c r="D30" s="74"/>
      <c r="E30" s="73"/>
      <c r="F30" s="75"/>
      <c r="G30" s="73"/>
      <c r="H30" s="75"/>
      <c r="I30" s="12">
        <v>6029.4</v>
      </c>
    </row>
    <row r="31" spans="1:9" s="20" customFormat="1" ht="15" x14ac:dyDescent="0.2">
      <c r="A31" s="34" t="s">
        <v>10</v>
      </c>
      <c r="B31" s="27" t="s">
        <v>11</v>
      </c>
      <c r="C31" s="28">
        <f>F31*12</f>
        <v>0</v>
      </c>
      <c r="D31" s="29">
        <f t="shared" si="2"/>
        <v>54264.6</v>
      </c>
      <c r="E31" s="28">
        <f t="shared" si="0"/>
        <v>9</v>
      </c>
      <c r="F31" s="35"/>
      <c r="G31" s="28">
        <f t="shared" si="1"/>
        <v>9</v>
      </c>
      <c r="H31" s="35">
        <v>0.75</v>
      </c>
      <c r="I31" s="12">
        <v>6029.4</v>
      </c>
    </row>
    <row r="32" spans="1:9" s="12" customFormat="1" ht="15" x14ac:dyDescent="0.2">
      <c r="A32" s="34" t="s">
        <v>12</v>
      </c>
      <c r="B32" s="27" t="s">
        <v>13</v>
      </c>
      <c r="C32" s="28">
        <f>F32*12</f>
        <v>0</v>
      </c>
      <c r="D32" s="29">
        <f t="shared" si="2"/>
        <v>177264.36000000002</v>
      </c>
      <c r="E32" s="28">
        <f t="shared" si="0"/>
        <v>29.400000000000002</v>
      </c>
      <c r="F32" s="35"/>
      <c r="G32" s="28">
        <f t="shared" si="1"/>
        <v>29.400000000000002</v>
      </c>
      <c r="H32" s="35">
        <v>2.4500000000000002</v>
      </c>
      <c r="I32" s="12">
        <v>6029.4</v>
      </c>
    </row>
    <row r="33" spans="1:11" s="19" customFormat="1" ht="13.5" customHeight="1" x14ac:dyDescent="0.2">
      <c r="A33" s="34" t="s">
        <v>14</v>
      </c>
      <c r="B33" s="27" t="s">
        <v>7</v>
      </c>
      <c r="C33" s="36"/>
      <c r="D33" s="29">
        <v>2042.21</v>
      </c>
      <c r="E33" s="36">
        <f t="shared" si="0"/>
        <v>0.33870866089494811</v>
      </c>
      <c r="F33" s="35"/>
      <c r="G33" s="28">
        <f>D33/I33</f>
        <v>0.33870866089494811</v>
      </c>
      <c r="H33" s="35">
        <f>G33/12</f>
        <v>2.8225721741245675E-2</v>
      </c>
      <c r="I33" s="12">
        <v>6029.4</v>
      </c>
    </row>
    <row r="34" spans="1:11" s="19" customFormat="1" ht="12.75" customHeight="1" x14ac:dyDescent="0.2">
      <c r="A34" s="34" t="s">
        <v>15</v>
      </c>
      <c r="B34" s="27" t="s">
        <v>7</v>
      </c>
      <c r="C34" s="36"/>
      <c r="D34" s="29">
        <v>2042.21</v>
      </c>
      <c r="E34" s="36">
        <f t="shared" si="0"/>
        <v>0.33870866089494811</v>
      </c>
      <c r="F34" s="35"/>
      <c r="G34" s="28">
        <f>D34/I34</f>
        <v>0.33870866089494811</v>
      </c>
      <c r="H34" s="35">
        <f>G34/12</f>
        <v>2.8225721741245675E-2</v>
      </c>
      <c r="I34" s="12">
        <v>6029.4</v>
      </c>
    </row>
    <row r="35" spans="1:11" s="19" customFormat="1" ht="15" x14ac:dyDescent="0.2">
      <c r="A35" s="34" t="s">
        <v>16</v>
      </c>
      <c r="B35" s="27" t="s">
        <v>7</v>
      </c>
      <c r="C35" s="36"/>
      <c r="D35" s="29">
        <v>12896.1</v>
      </c>
      <c r="E35" s="36">
        <f t="shared" si="0"/>
        <v>2.1388695392576378</v>
      </c>
      <c r="F35" s="35"/>
      <c r="G35" s="28">
        <f>D35/I35</f>
        <v>2.1388695392576378</v>
      </c>
      <c r="H35" s="35">
        <f>G35/12</f>
        <v>0.17823912827146982</v>
      </c>
      <c r="I35" s="12">
        <v>6029.4</v>
      </c>
    </row>
    <row r="36" spans="1:11" s="19" customFormat="1" ht="28.5" hidden="1" x14ac:dyDescent="0.2">
      <c r="A36" s="34" t="s">
        <v>17</v>
      </c>
      <c r="B36" s="27" t="s">
        <v>18</v>
      </c>
      <c r="C36" s="36"/>
      <c r="D36" s="29">
        <f t="shared" ca="1" si="2"/>
        <v>0</v>
      </c>
      <c r="E36" s="36"/>
      <c r="F36" s="35"/>
      <c r="G36" s="28">
        <f t="shared" ref="G36:G38" ca="1" si="3">D36/I36</f>
        <v>1.9379429444389096</v>
      </c>
      <c r="H36" s="35">
        <f t="shared" ref="H36:H38" ca="1" si="4">G36/12</f>
        <v>0.16149524536990914</v>
      </c>
      <c r="I36" s="12">
        <v>6029.4</v>
      </c>
    </row>
    <row r="37" spans="1:11" s="19" customFormat="1" ht="28.5" hidden="1" x14ac:dyDescent="0.2">
      <c r="A37" s="34" t="s">
        <v>19</v>
      </c>
      <c r="B37" s="27" t="s">
        <v>18</v>
      </c>
      <c r="C37" s="36"/>
      <c r="D37" s="29">
        <f t="shared" ca="1" si="2"/>
        <v>0</v>
      </c>
      <c r="E37" s="36"/>
      <c r="F37" s="35"/>
      <c r="G37" s="28">
        <f t="shared" ca="1" si="3"/>
        <v>1.9379429444389096</v>
      </c>
      <c r="H37" s="35">
        <f t="shared" ca="1" si="4"/>
        <v>0.16149524536990914</v>
      </c>
      <c r="I37" s="12">
        <v>6029.4</v>
      </c>
    </row>
    <row r="38" spans="1:11" s="19" customFormat="1" ht="28.5" hidden="1" x14ac:dyDescent="0.2">
      <c r="A38" s="34" t="s">
        <v>20</v>
      </c>
      <c r="B38" s="27" t="s">
        <v>18</v>
      </c>
      <c r="C38" s="36"/>
      <c r="D38" s="29">
        <f t="shared" ca="1" si="2"/>
        <v>0</v>
      </c>
      <c r="E38" s="36"/>
      <c r="F38" s="35"/>
      <c r="G38" s="28">
        <f t="shared" ca="1" si="3"/>
        <v>1.9379429444389096</v>
      </c>
      <c r="H38" s="35">
        <f t="shared" ca="1" si="4"/>
        <v>0.16149524536990914</v>
      </c>
      <c r="I38" s="12">
        <v>6029.4</v>
      </c>
    </row>
    <row r="39" spans="1:11" s="19" customFormat="1" ht="15" x14ac:dyDescent="0.2">
      <c r="A39" s="34" t="s">
        <v>21</v>
      </c>
      <c r="B39" s="27"/>
      <c r="C39" s="36">
        <f>F39*12</f>
        <v>0</v>
      </c>
      <c r="D39" s="29">
        <f t="shared" si="2"/>
        <v>15194.088</v>
      </c>
      <c r="E39" s="36">
        <f>H39*12</f>
        <v>2.52</v>
      </c>
      <c r="F39" s="35"/>
      <c r="G39" s="28">
        <f t="shared" si="1"/>
        <v>2.52</v>
      </c>
      <c r="H39" s="35">
        <v>0.21</v>
      </c>
      <c r="I39" s="12">
        <v>6029.4</v>
      </c>
    </row>
    <row r="40" spans="1:11" s="12" customFormat="1" ht="15" x14ac:dyDescent="0.2">
      <c r="A40" s="34" t="s">
        <v>22</v>
      </c>
      <c r="B40" s="27" t="s">
        <v>23</v>
      </c>
      <c r="C40" s="36">
        <f>F40*12</f>
        <v>0</v>
      </c>
      <c r="D40" s="29">
        <f>G40*I40</f>
        <v>4341.1679999999997</v>
      </c>
      <c r="E40" s="36">
        <f>H40*12</f>
        <v>0.72</v>
      </c>
      <c r="F40" s="35"/>
      <c r="G40" s="28">
        <f>H40*12</f>
        <v>0.72</v>
      </c>
      <c r="H40" s="35">
        <v>0.06</v>
      </c>
      <c r="I40" s="12">
        <v>6029.4</v>
      </c>
    </row>
    <row r="41" spans="1:11" s="12" customFormat="1" ht="15" x14ac:dyDescent="0.2">
      <c r="A41" s="34" t="s">
        <v>24</v>
      </c>
      <c r="B41" s="37" t="s">
        <v>25</v>
      </c>
      <c r="C41" s="38">
        <f>F41*12</f>
        <v>0</v>
      </c>
      <c r="D41" s="29">
        <f>G41*I41</f>
        <v>2894.1119999999996</v>
      </c>
      <c r="E41" s="38">
        <f>H41*12</f>
        <v>0.48</v>
      </c>
      <c r="F41" s="39"/>
      <c r="G41" s="28">
        <f>12*H41</f>
        <v>0.48</v>
      </c>
      <c r="H41" s="35">
        <v>0.04</v>
      </c>
      <c r="I41" s="12">
        <v>6029.4</v>
      </c>
    </row>
    <row r="42" spans="1:11" s="20" customFormat="1" ht="26.25" customHeight="1" x14ac:dyDescent="0.2">
      <c r="A42" s="34" t="s">
        <v>26</v>
      </c>
      <c r="B42" s="27"/>
      <c r="C42" s="36">
        <f>F42*12</f>
        <v>0</v>
      </c>
      <c r="D42" s="29">
        <f>G42*I42</f>
        <v>3617.6400000000003</v>
      </c>
      <c r="E42" s="36">
        <f>H42*12</f>
        <v>0.60000000000000009</v>
      </c>
      <c r="F42" s="35"/>
      <c r="G42" s="28">
        <f>12*H42</f>
        <v>0.60000000000000009</v>
      </c>
      <c r="H42" s="35">
        <v>0.05</v>
      </c>
      <c r="I42" s="12">
        <v>6029.4</v>
      </c>
    </row>
    <row r="43" spans="1:11" s="20" customFormat="1" ht="15" x14ac:dyDescent="0.2">
      <c r="A43" s="34" t="s">
        <v>27</v>
      </c>
      <c r="B43" s="27"/>
      <c r="C43" s="28"/>
      <c r="D43" s="28">
        <f>D45+D46+D47+D48+D49+D50+D51+D52+D53+D54+D55</f>
        <v>40423.089999999997</v>
      </c>
      <c r="E43" s="28"/>
      <c r="F43" s="35"/>
      <c r="G43" s="28">
        <f>D43/I43</f>
        <v>6.7043304474740433</v>
      </c>
      <c r="H43" s="30">
        <f>G43/12</f>
        <v>0.55869420395617031</v>
      </c>
      <c r="I43" s="12">
        <v>6029.4</v>
      </c>
    </row>
    <row r="44" spans="1:11" s="19" customFormat="1" ht="15" hidden="1" x14ac:dyDescent="0.2">
      <c r="A44" s="40" t="s">
        <v>28</v>
      </c>
      <c r="B44" s="41" t="s">
        <v>29</v>
      </c>
      <c r="C44" s="42"/>
      <c r="D44" s="43"/>
      <c r="E44" s="42"/>
      <c r="F44" s="44"/>
      <c r="G44" s="42"/>
      <c r="H44" s="44"/>
      <c r="I44" s="12">
        <v>6029.4</v>
      </c>
    </row>
    <row r="45" spans="1:11" s="19" customFormat="1" ht="18" customHeight="1" x14ac:dyDescent="0.2">
      <c r="A45" s="40" t="s">
        <v>30</v>
      </c>
      <c r="B45" s="41" t="s">
        <v>29</v>
      </c>
      <c r="C45" s="42"/>
      <c r="D45" s="43">
        <v>434.25</v>
      </c>
      <c r="E45" s="42"/>
      <c r="F45" s="44"/>
      <c r="G45" s="42"/>
      <c r="H45" s="44"/>
      <c r="I45" s="12">
        <v>6029.4</v>
      </c>
    </row>
    <row r="46" spans="1:11" s="19" customFormat="1" ht="15.75" customHeight="1" x14ac:dyDescent="0.2">
      <c r="A46" s="40" t="s">
        <v>31</v>
      </c>
      <c r="B46" s="41" t="s">
        <v>32</v>
      </c>
      <c r="C46" s="42">
        <f>F46*12</f>
        <v>0</v>
      </c>
      <c r="D46" s="43">
        <v>1378.44</v>
      </c>
      <c r="E46" s="42">
        <f>H46*12</f>
        <v>0</v>
      </c>
      <c r="F46" s="44"/>
      <c r="G46" s="42"/>
      <c r="H46" s="44"/>
      <c r="I46" s="12">
        <v>6029.4</v>
      </c>
      <c r="J46" s="21"/>
      <c r="K46" s="21"/>
    </row>
    <row r="47" spans="1:11" s="19" customFormat="1" ht="15.75" customHeight="1" x14ac:dyDescent="0.2">
      <c r="A47" s="40" t="s">
        <v>106</v>
      </c>
      <c r="B47" s="41" t="s">
        <v>29</v>
      </c>
      <c r="C47" s="42"/>
      <c r="D47" s="43">
        <v>2456.2199999999998</v>
      </c>
      <c r="E47" s="42"/>
      <c r="F47" s="44"/>
      <c r="G47" s="42"/>
      <c r="H47" s="44"/>
      <c r="I47" s="12">
        <v>6029.4</v>
      </c>
      <c r="J47" s="21"/>
      <c r="K47" s="21"/>
    </row>
    <row r="48" spans="1:11" s="19" customFormat="1" ht="15" x14ac:dyDescent="0.2">
      <c r="A48" s="40" t="s">
        <v>113</v>
      </c>
      <c r="B48" s="41" t="s">
        <v>29</v>
      </c>
      <c r="C48" s="42">
        <f>F48*12</f>
        <v>0</v>
      </c>
      <c r="D48" s="43">
        <v>3736.98</v>
      </c>
      <c r="E48" s="42">
        <f>H48*12</f>
        <v>0</v>
      </c>
      <c r="F48" s="44"/>
      <c r="G48" s="42"/>
      <c r="H48" s="44"/>
      <c r="I48" s="12">
        <v>6029.4</v>
      </c>
    </row>
    <row r="49" spans="1:11" s="19" customFormat="1" ht="13.5" customHeight="1" x14ac:dyDescent="0.2">
      <c r="A49" s="40" t="s">
        <v>33</v>
      </c>
      <c r="B49" s="41" t="s">
        <v>29</v>
      </c>
      <c r="C49" s="42">
        <f>F49*12</f>
        <v>0</v>
      </c>
      <c r="D49" s="43">
        <v>2626.83</v>
      </c>
      <c r="E49" s="42">
        <f>H49*12</f>
        <v>0</v>
      </c>
      <c r="F49" s="44"/>
      <c r="G49" s="42"/>
      <c r="H49" s="44"/>
      <c r="I49" s="12">
        <v>6029.4</v>
      </c>
      <c r="J49" s="21"/>
      <c r="K49" s="21"/>
    </row>
    <row r="50" spans="1:11" s="19" customFormat="1" ht="13.5" customHeight="1" x14ac:dyDescent="0.2">
      <c r="A50" s="40" t="s">
        <v>34</v>
      </c>
      <c r="B50" s="41" t="s">
        <v>29</v>
      </c>
      <c r="C50" s="42">
        <f>F50*12</f>
        <v>0</v>
      </c>
      <c r="D50" s="43">
        <v>7807.43</v>
      </c>
      <c r="E50" s="42">
        <f>H50*12</f>
        <v>0</v>
      </c>
      <c r="F50" s="44"/>
      <c r="G50" s="42"/>
      <c r="H50" s="44"/>
      <c r="I50" s="12">
        <v>6029.4</v>
      </c>
      <c r="J50" s="21"/>
      <c r="K50" s="21"/>
    </row>
    <row r="51" spans="1:11" s="19" customFormat="1" ht="14.25" customHeight="1" x14ac:dyDescent="0.2">
      <c r="A51" s="40" t="s">
        <v>35</v>
      </c>
      <c r="B51" s="41" t="s">
        <v>29</v>
      </c>
      <c r="C51" s="42">
        <f>F51*12</f>
        <v>0</v>
      </c>
      <c r="D51" s="43">
        <v>918.95</v>
      </c>
      <c r="E51" s="42">
        <f>H51*12</f>
        <v>0</v>
      </c>
      <c r="F51" s="44"/>
      <c r="G51" s="42"/>
      <c r="H51" s="44"/>
      <c r="I51" s="12">
        <v>6029.4</v>
      </c>
    </row>
    <row r="52" spans="1:11" s="19" customFormat="1" ht="14.25" customHeight="1" x14ac:dyDescent="0.2">
      <c r="A52" s="40" t="s">
        <v>36</v>
      </c>
      <c r="B52" s="41" t="s">
        <v>29</v>
      </c>
      <c r="C52" s="42"/>
      <c r="D52" s="43">
        <v>1313.37</v>
      </c>
      <c r="E52" s="42"/>
      <c r="F52" s="44"/>
      <c r="G52" s="42"/>
      <c r="H52" s="44"/>
      <c r="I52" s="12">
        <v>6029.4</v>
      </c>
      <c r="J52" s="21"/>
      <c r="K52" s="21"/>
    </row>
    <row r="53" spans="1:11" s="19" customFormat="1" ht="12.75" customHeight="1" x14ac:dyDescent="0.2">
      <c r="A53" s="40" t="s">
        <v>37</v>
      </c>
      <c r="B53" s="41" t="s">
        <v>32</v>
      </c>
      <c r="C53" s="42"/>
      <c r="D53" s="43">
        <v>5253.69</v>
      </c>
      <c r="E53" s="42"/>
      <c r="F53" s="44"/>
      <c r="G53" s="42"/>
      <c r="H53" s="44"/>
      <c r="I53" s="12">
        <v>6029.4</v>
      </c>
      <c r="J53" s="21"/>
      <c r="K53" s="21"/>
    </row>
    <row r="54" spans="1:11" s="22" customFormat="1" ht="28.5" customHeight="1" x14ac:dyDescent="0.2">
      <c r="A54" s="40" t="s">
        <v>38</v>
      </c>
      <c r="B54" s="41" t="s">
        <v>29</v>
      </c>
      <c r="C54" s="42">
        <f>F54*12</f>
        <v>0</v>
      </c>
      <c r="D54" s="43">
        <v>5465.07</v>
      </c>
      <c r="E54" s="42"/>
      <c r="F54" s="44"/>
      <c r="G54" s="42"/>
      <c r="H54" s="44"/>
      <c r="I54" s="12">
        <v>6029.4</v>
      </c>
    </row>
    <row r="55" spans="1:11" s="19" customFormat="1" ht="15" x14ac:dyDescent="0.2">
      <c r="A55" s="40" t="s">
        <v>95</v>
      </c>
      <c r="B55" s="41" t="s">
        <v>29</v>
      </c>
      <c r="C55" s="42"/>
      <c r="D55" s="43">
        <v>9031.86</v>
      </c>
      <c r="E55" s="42"/>
      <c r="F55" s="44"/>
      <c r="G55" s="42"/>
      <c r="H55" s="44"/>
      <c r="I55" s="12">
        <v>6029.4</v>
      </c>
    </row>
    <row r="56" spans="1:11" s="19" customFormat="1" ht="15" hidden="1" x14ac:dyDescent="0.2">
      <c r="A56" s="40" t="s">
        <v>39</v>
      </c>
      <c r="B56" s="41" t="s">
        <v>29</v>
      </c>
      <c r="C56" s="45"/>
      <c r="D56" s="43">
        <f t="shared" ref="D56" si="5">G56*I56</f>
        <v>0</v>
      </c>
      <c r="E56" s="45"/>
      <c r="F56" s="44"/>
      <c r="G56" s="42"/>
      <c r="H56" s="44"/>
      <c r="I56" s="12">
        <v>6029.4</v>
      </c>
    </row>
    <row r="57" spans="1:11" s="19" customFormat="1" ht="15" hidden="1" x14ac:dyDescent="0.2">
      <c r="A57" s="40" t="s">
        <v>40</v>
      </c>
      <c r="B57" s="41" t="s">
        <v>29</v>
      </c>
      <c r="C57" s="42"/>
      <c r="D57" s="43"/>
      <c r="E57" s="42"/>
      <c r="F57" s="44"/>
      <c r="G57" s="42"/>
      <c r="H57" s="44"/>
      <c r="I57" s="12">
        <v>6029.4</v>
      </c>
    </row>
    <row r="58" spans="1:11" s="19" customFormat="1" ht="15" hidden="1" x14ac:dyDescent="0.2">
      <c r="A58" s="40" t="s">
        <v>41</v>
      </c>
      <c r="B58" s="41" t="s">
        <v>29</v>
      </c>
      <c r="C58" s="42"/>
      <c r="D58" s="43">
        <f>G58*I58</f>
        <v>0</v>
      </c>
      <c r="E58" s="42"/>
      <c r="F58" s="44"/>
      <c r="G58" s="42">
        <f t="shared" ref="G58" si="6">H58*12</f>
        <v>0</v>
      </c>
      <c r="H58" s="44"/>
      <c r="I58" s="12">
        <v>6029.4</v>
      </c>
    </row>
    <row r="59" spans="1:11" s="20" customFormat="1" ht="24.75" customHeight="1" x14ac:dyDescent="0.2">
      <c r="A59" s="34" t="s">
        <v>42</v>
      </c>
      <c r="B59" s="27"/>
      <c r="C59" s="28"/>
      <c r="D59" s="28">
        <f>SUM(D60:D62)</f>
        <v>0</v>
      </c>
      <c r="E59" s="28"/>
      <c r="F59" s="35"/>
      <c r="G59" s="28">
        <f>D59/I59</f>
        <v>0</v>
      </c>
      <c r="H59" s="30">
        <f>G59/12</f>
        <v>0</v>
      </c>
      <c r="I59" s="12">
        <v>6029.4</v>
      </c>
    </row>
    <row r="60" spans="1:11" s="19" customFormat="1" ht="15" hidden="1" x14ac:dyDescent="0.2">
      <c r="A60" s="40" t="s">
        <v>44</v>
      </c>
      <c r="B60" s="41" t="s">
        <v>7</v>
      </c>
      <c r="C60" s="42"/>
      <c r="D60" s="43"/>
      <c r="E60" s="42"/>
      <c r="F60" s="44"/>
      <c r="G60" s="42"/>
      <c r="H60" s="46"/>
      <c r="I60" s="12">
        <v>6029.4</v>
      </c>
    </row>
    <row r="61" spans="1:11" s="19" customFormat="1" ht="15" hidden="1" x14ac:dyDescent="0.2">
      <c r="A61" s="40" t="s">
        <v>45</v>
      </c>
      <c r="B61" s="41" t="s">
        <v>7</v>
      </c>
      <c r="C61" s="45"/>
      <c r="D61" s="43">
        <f t="shared" ref="D61:D62" si="7">G61*I61</f>
        <v>0</v>
      </c>
      <c r="E61" s="45"/>
      <c r="F61" s="44"/>
      <c r="G61" s="42">
        <f t="shared" ref="G61:G62" si="8">H61*12</f>
        <v>0</v>
      </c>
      <c r="H61" s="44">
        <v>0</v>
      </c>
      <c r="I61" s="12">
        <v>6029.4</v>
      </c>
    </row>
    <row r="62" spans="1:11" s="19" customFormat="1" ht="15" hidden="1" x14ac:dyDescent="0.2">
      <c r="A62" s="40" t="s">
        <v>41</v>
      </c>
      <c r="B62" s="41" t="s">
        <v>29</v>
      </c>
      <c r="C62" s="42"/>
      <c r="D62" s="43">
        <f t="shared" si="7"/>
        <v>0</v>
      </c>
      <c r="E62" s="42"/>
      <c r="F62" s="44"/>
      <c r="G62" s="42">
        <f t="shared" si="8"/>
        <v>0</v>
      </c>
      <c r="H62" s="44"/>
      <c r="I62" s="12">
        <v>6029.4</v>
      </c>
    </row>
    <row r="63" spans="1:11" s="19" customFormat="1" ht="25.5" customHeight="1" x14ac:dyDescent="0.2">
      <c r="A63" s="34" t="s">
        <v>46</v>
      </c>
      <c r="B63" s="41"/>
      <c r="C63" s="42"/>
      <c r="D63" s="28">
        <v>0</v>
      </c>
      <c r="E63" s="42"/>
      <c r="F63" s="44"/>
      <c r="G63" s="28">
        <f>D63/I63</f>
        <v>0</v>
      </c>
      <c r="H63" s="30">
        <f>G63/12</f>
        <v>0</v>
      </c>
      <c r="I63" s="12">
        <v>6029.4</v>
      </c>
    </row>
    <row r="64" spans="1:11" s="19" customFormat="1" ht="15" hidden="1" x14ac:dyDescent="0.2">
      <c r="A64" s="40" t="s">
        <v>47</v>
      </c>
      <c r="B64" s="41" t="s">
        <v>29</v>
      </c>
      <c r="C64" s="42"/>
      <c r="D64" s="43"/>
      <c r="E64" s="42"/>
      <c r="F64" s="44"/>
      <c r="G64" s="42"/>
      <c r="H64" s="44"/>
      <c r="I64" s="12">
        <v>6029.4</v>
      </c>
    </row>
    <row r="65" spans="1:11" s="19" customFormat="1" ht="15" x14ac:dyDescent="0.2">
      <c r="A65" s="34" t="s">
        <v>48</v>
      </c>
      <c r="B65" s="41"/>
      <c r="C65" s="42"/>
      <c r="D65" s="36">
        <f>D67+D68</f>
        <v>12545.76</v>
      </c>
      <c r="E65" s="42"/>
      <c r="F65" s="44"/>
      <c r="G65" s="28">
        <f>D65/I65</f>
        <v>2.0807642551497665</v>
      </c>
      <c r="H65" s="30">
        <f>G65/12</f>
        <v>0.17339702126248055</v>
      </c>
      <c r="I65" s="12">
        <v>6029.4</v>
      </c>
    </row>
    <row r="66" spans="1:11" s="19" customFormat="1" ht="15" hidden="1" x14ac:dyDescent="0.2">
      <c r="A66" s="40" t="s">
        <v>49</v>
      </c>
      <c r="B66" s="41" t="s">
        <v>7</v>
      </c>
      <c r="C66" s="42"/>
      <c r="D66" s="43"/>
      <c r="E66" s="42"/>
      <c r="F66" s="44"/>
      <c r="G66" s="42"/>
      <c r="H66" s="44"/>
      <c r="I66" s="12">
        <v>6029.4</v>
      </c>
    </row>
    <row r="67" spans="1:11" s="19" customFormat="1" ht="15" x14ac:dyDescent="0.2">
      <c r="A67" s="40" t="s">
        <v>75</v>
      </c>
      <c r="B67" s="41" t="s">
        <v>29</v>
      </c>
      <c r="C67" s="42"/>
      <c r="D67" s="47">
        <v>10715.2</v>
      </c>
      <c r="E67" s="42"/>
      <c r="F67" s="44"/>
      <c r="G67" s="42"/>
      <c r="H67" s="44"/>
      <c r="I67" s="12">
        <v>6029.4</v>
      </c>
      <c r="K67" s="22"/>
    </row>
    <row r="68" spans="1:11" s="19" customFormat="1" ht="15" x14ac:dyDescent="0.2">
      <c r="A68" s="40" t="s">
        <v>76</v>
      </c>
      <c r="B68" s="41" t="s">
        <v>29</v>
      </c>
      <c r="C68" s="42"/>
      <c r="D68" s="43">
        <v>1830.56</v>
      </c>
      <c r="E68" s="42"/>
      <c r="F68" s="44"/>
      <c r="G68" s="42"/>
      <c r="H68" s="44"/>
      <c r="I68" s="12">
        <v>6029.4</v>
      </c>
    </row>
    <row r="69" spans="1:11" s="19" customFormat="1" ht="27.75" hidden="1" customHeight="1" x14ac:dyDescent="0.2">
      <c r="A69" s="40" t="s">
        <v>50</v>
      </c>
      <c r="B69" s="41" t="s">
        <v>18</v>
      </c>
      <c r="C69" s="42"/>
      <c r="D69" s="43"/>
      <c r="E69" s="42"/>
      <c r="F69" s="44"/>
      <c r="G69" s="42"/>
      <c r="H69" s="46"/>
      <c r="I69" s="12">
        <v>6029.4</v>
      </c>
    </row>
    <row r="70" spans="1:11" s="19" customFormat="1" ht="24" hidden="1" x14ac:dyDescent="0.2">
      <c r="A70" s="40" t="s">
        <v>51</v>
      </c>
      <c r="B70" s="41" t="s">
        <v>18</v>
      </c>
      <c r="C70" s="42"/>
      <c r="D70" s="43">
        <f>G70*I70</f>
        <v>0</v>
      </c>
      <c r="E70" s="42"/>
      <c r="F70" s="44"/>
      <c r="G70" s="42">
        <f t="shared" ref="G70:G73" si="9">H70*12</f>
        <v>0</v>
      </c>
      <c r="H70" s="46"/>
      <c r="I70" s="12">
        <v>6029.4</v>
      </c>
    </row>
    <row r="71" spans="1:11" s="19" customFormat="1" ht="24" hidden="1" x14ac:dyDescent="0.2">
      <c r="A71" s="40" t="s">
        <v>52</v>
      </c>
      <c r="B71" s="41" t="s">
        <v>18</v>
      </c>
      <c r="C71" s="42"/>
      <c r="D71" s="43">
        <f>G71*I71</f>
        <v>0</v>
      </c>
      <c r="E71" s="42"/>
      <c r="F71" s="44"/>
      <c r="G71" s="42">
        <f t="shared" si="9"/>
        <v>0</v>
      </c>
      <c r="H71" s="46"/>
      <c r="I71" s="12">
        <v>6029.4</v>
      </c>
    </row>
    <row r="72" spans="1:11" s="19" customFormat="1" ht="24" hidden="1" x14ac:dyDescent="0.2">
      <c r="A72" s="40" t="s">
        <v>53</v>
      </c>
      <c r="B72" s="41" t="s">
        <v>18</v>
      </c>
      <c r="C72" s="42"/>
      <c r="D72" s="43">
        <f>G72*I72</f>
        <v>0</v>
      </c>
      <c r="E72" s="42"/>
      <c r="F72" s="44"/>
      <c r="G72" s="42">
        <f t="shared" si="9"/>
        <v>0</v>
      </c>
      <c r="H72" s="46"/>
      <c r="I72" s="12">
        <v>6029.4</v>
      </c>
    </row>
    <row r="73" spans="1:11" s="19" customFormat="1" ht="24" hidden="1" x14ac:dyDescent="0.2">
      <c r="A73" s="40" t="s">
        <v>54</v>
      </c>
      <c r="B73" s="41" t="s">
        <v>18</v>
      </c>
      <c r="C73" s="42"/>
      <c r="D73" s="43">
        <f>G73*I73</f>
        <v>0</v>
      </c>
      <c r="E73" s="42"/>
      <c r="F73" s="44"/>
      <c r="G73" s="42">
        <f t="shared" si="9"/>
        <v>0</v>
      </c>
      <c r="H73" s="46">
        <v>0</v>
      </c>
      <c r="I73" s="12">
        <v>6029.4</v>
      </c>
    </row>
    <row r="74" spans="1:11" s="19" customFormat="1" ht="15" x14ac:dyDescent="0.2">
      <c r="A74" s="34" t="s">
        <v>55</v>
      </c>
      <c r="B74" s="41"/>
      <c r="C74" s="42"/>
      <c r="D74" s="28">
        <f>D75</f>
        <v>1098.1600000000001</v>
      </c>
      <c r="E74" s="42"/>
      <c r="F74" s="44"/>
      <c r="G74" s="28">
        <f>D74/I74</f>
        <v>0.18213420904235914</v>
      </c>
      <c r="H74" s="30">
        <f>G74/12</f>
        <v>1.5177850753529927E-2</v>
      </c>
      <c r="I74" s="12">
        <v>6029.4</v>
      </c>
    </row>
    <row r="75" spans="1:11" s="19" customFormat="1" ht="15" x14ac:dyDescent="0.2">
      <c r="A75" s="40" t="s">
        <v>56</v>
      </c>
      <c r="B75" s="41" t="s">
        <v>29</v>
      </c>
      <c r="C75" s="42"/>
      <c r="D75" s="43">
        <v>1098.1600000000001</v>
      </c>
      <c r="E75" s="42"/>
      <c r="F75" s="44"/>
      <c r="G75" s="42"/>
      <c r="H75" s="44"/>
      <c r="I75" s="12">
        <v>6029.4</v>
      </c>
    </row>
    <row r="76" spans="1:11" s="19" customFormat="1" ht="15" hidden="1" x14ac:dyDescent="0.2">
      <c r="A76" s="40" t="s">
        <v>57</v>
      </c>
      <c r="B76" s="41" t="s">
        <v>29</v>
      </c>
      <c r="C76" s="42"/>
      <c r="D76" s="43"/>
      <c r="E76" s="42"/>
      <c r="F76" s="44"/>
      <c r="G76" s="42"/>
      <c r="H76" s="44"/>
      <c r="I76" s="12">
        <v>6029.4</v>
      </c>
    </row>
    <row r="77" spans="1:11" s="12" customFormat="1" ht="15" x14ac:dyDescent="0.2">
      <c r="A77" s="34" t="s">
        <v>58</v>
      </c>
      <c r="B77" s="27"/>
      <c r="C77" s="28"/>
      <c r="D77" s="28">
        <f>D78+D80</f>
        <v>41087.279999999999</v>
      </c>
      <c r="E77" s="28"/>
      <c r="F77" s="35"/>
      <c r="G77" s="28">
        <f>D77/I77</f>
        <v>6.8144890038809836</v>
      </c>
      <c r="H77" s="30">
        <f>G77/12</f>
        <v>0.56787408365674863</v>
      </c>
      <c r="I77" s="12">
        <v>6029.4</v>
      </c>
    </row>
    <row r="78" spans="1:11" s="19" customFormat="1" ht="15" x14ac:dyDescent="0.2">
      <c r="A78" s="40" t="s">
        <v>103</v>
      </c>
      <c r="B78" s="41" t="s">
        <v>102</v>
      </c>
      <c r="C78" s="42"/>
      <c r="D78" s="43">
        <v>17768.400000000001</v>
      </c>
      <c r="E78" s="42"/>
      <c r="F78" s="44"/>
      <c r="G78" s="42"/>
      <c r="H78" s="44"/>
      <c r="I78" s="12">
        <v>6029.4</v>
      </c>
    </row>
    <row r="79" spans="1:11" s="19" customFormat="1" ht="24" hidden="1" x14ac:dyDescent="0.2">
      <c r="A79" s="40" t="s">
        <v>60</v>
      </c>
      <c r="B79" s="41" t="s">
        <v>18</v>
      </c>
      <c r="C79" s="42">
        <f>F79*12</f>
        <v>0</v>
      </c>
      <c r="D79" s="43">
        <f>G79*I79</f>
        <v>0</v>
      </c>
      <c r="E79" s="42">
        <f>H79*12</f>
        <v>0</v>
      </c>
      <c r="F79" s="44"/>
      <c r="G79" s="42">
        <f>H79*12</f>
        <v>0</v>
      </c>
      <c r="H79" s="44"/>
      <c r="I79" s="12">
        <v>6029.4</v>
      </c>
    </row>
    <row r="80" spans="1:11" s="19" customFormat="1" ht="15" x14ac:dyDescent="0.2">
      <c r="A80" s="40" t="s">
        <v>59</v>
      </c>
      <c r="B80" s="41" t="s">
        <v>32</v>
      </c>
      <c r="C80" s="45"/>
      <c r="D80" s="91">
        <v>23318.880000000001</v>
      </c>
      <c r="E80" s="45"/>
      <c r="F80" s="44"/>
      <c r="G80" s="45"/>
      <c r="H80" s="46"/>
      <c r="I80" s="12">
        <v>6029.4</v>
      </c>
    </row>
    <row r="81" spans="1:9" s="12" customFormat="1" ht="15" x14ac:dyDescent="0.2">
      <c r="A81" s="34" t="s">
        <v>61</v>
      </c>
      <c r="B81" s="27"/>
      <c r="C81" s="28"/>
      <c r="D81" s="28">
        <f>D82+D83+D84</f>
        <v>7322.04</v>
      </c>
      <c r="E81" s="28"/>
      <c r="F81" s="35"/>
      <c r="G81" s="28">
        <f>D81/I81</f>
        <v>1.2143894914916908</v>
      </c>
      <c r="H81" s="30">
        <f>G81/12</f>
        <v>0.10119912429097423</v>
      </c>
      <c r="I81" s="12">
        <v>6029.4</v>
      </c>
    </row>
    <row r="82" spans="1:9" s="19" customFormat="1" ht="15" x14ac:dyDescent="0.2">
      <c r="A82" s="40" t="s">
        <v>107</v>
      </c>
      <c r="B82" s="41" t="s">
        <v>43</v>
      </c>
      <c r="C82" s="42"/>
      <c r="D82" s="43">
        <v>7322.04</v>
      </c>
      <c r="E82" s="42"/>
      <c r="F82" s="44"/>
      <c r="G82" s="42"/>
      <c r="H82" s="44"/>
      <c r="I82" s="12">
        <v>6029.4</v>
      </c>
    </row>
    <row r="83" spans="1:9" s="19" customFormat="1" ht="15" hidden="1" x14ac:dyDescent="0.2">
      <c r="A83" s="40" t="s">
        <v>62</v>
      </c>
      <c r="B83" s="41" t="s">
        <v>43</v>
      </c>
      <c r="C83" s="42"/>
      <c r="D83" s="43">
        <f>G83*I83</f>
        <v>0</v>
      </c>
      <c r="E83" s="42"/>
      <c r="F83" s="44"/>
      <c r="G83" s="42">
        <f>H83*12</f>
        <v>0</v>
      </c>
      <c r="H83" s="44">
        <v>0</v>
      </c>
      <c r="I83" s="12">
        <v>6029.4</v>
      </c>
    </row>
    <row r="84" spans="1:9" s="19" customFormat="1" ht="25.5" hidden="1" customHeight="1" x14ac:dyDescent="0.2">
      <c r="A84" s="40" t="s">
        <v>63</v>
      </c>
      <c r="B84" s="41" t="s">
        <v>29</v>
      </c>
      <c r="C84" s="42"/>
      <c r="D84" s="43">
        <f>G84*I84</f>
        <v>0</v>
      </c>
      <c r="E84" s="42"/>
      <c r="F84" s="44"/>
      <c r="G84" s="42">
        <f>H84*12</f>
        <v>0</v>
      </c>
      <c r="H84" s="44">
        <v>0</v>
      </c>
      <c r="I84" s="12">
        <v>6029.4</v>
      </c>
    </row>
    <row r="85" spans="1:9" s="12" customFormat="1" ht="42.75" x14ac:dyDescent="0.2">
      <c r="A85" s="34" t="s">
        <v>120</v>
      </c>
      <c r="B85" s="27" t="s">
        <v>18</v>
      </c>
      <c r="C85" s="38">
        <f>F85*12</f>
        <v>0</v>
      </c>
      <c r="D85" s="92">
        <f>G85*I85</f>
        <v>72352.799999999988</v>
      </c>
      <c r="E85" s="36"/>
      <c r="F85" s="35"/>
      <c r="G85" s="36">
        <f>H85*12</f>
        <v>12</v>
      </c>
      <c r="H85" s="36">
        <v>1</v>
      </c>
      <c r="I85" s="12">
        <v>6029.4</v>
      </c>
    </row>
    <row r="86" spans="1:9" s="12" customFormat="1" ht="15" hidden="1" x14ac:dyDescent="0.2">
      <c r="A86" s="48" t="s">
        <v>64</v>
      </c>
      <c r="B86" s="37"/>
      <c r="C86" s="38">
        <f>F86*12</f>
        <v>0</v>
      </c>
      <c r="D86" s="38"/>
      <c r="E86" s="38"/>
      <c r="F86" s="39"/>
      <c r="G86" s="38"/>
      <c r="H86" s="39"/>
      <c r="I86" s="12">
        <v>6029.4</v>
      </c>
    </row>
    <row r="87" spans="1:9" s="12" customFormat="1" ht="15" hidden="1" x14ac:dyDescent="0.2">
      <c r="A87" s="49"/>
      <c r="B87" s="50"/>
      <c r="C87" s="51"/>
      <c r="D87" s="38"/>
      <c r="E87" s="38"/>
      <c r="F87" s="39"/>
      <c r="G87" s="38"/>
      <c r="H87" s="52"/>
      <c r="I87" s="12">
        <v>6029.4</v>
      </c>
    </row>
    <row r="88" spans="1:9" s="12" customFormat="1" ht="15" hidden="1" x14ac:dyDescent="0.2">
      <c r="A88" s="49"/>
      <c r="B88" s="50"/>
      <c r="C88" s="51"/>
      <c r="D88" s="38"/>
      <c r="E88" s="38"/>
      <c r="F88" s="39"/>
      <c r="G88" s="38"/>
      <c r="H88" s="52"/>
      <c r="I88" s="12">
        <v>6029.4</v>
      </c>
    </row>
    <row r="89" spans="1:9" s="12" customFormat="1" ht="15" hidden="1" x14ac:dyDescent="0.2">
      <c r="A89" s="49"/>
      <c r="B89" s="50"/>
      <c r="C89" s="51"/>
      <c r="D89" s="38"/>
      <c r="E89" s="38"/>
      <c r="F89" s="39"/>
      <c r="G89" s="38"/>
      <c r="H89" s="52"/>
      <c r="I89" s="12">
        <v>6029.4</v>
      </c>
    </row>
    <row r="90" spans="1:9" s="12" customFormat="1" ht="15" hidden="1" x14ac:dyDescent="0.2">
      <c r="A90" s="49"/>
      <c r="B90" s="50"/>
      <c r="C90" s="51"/>
      <c r="D90" s="38"/>
      <c r="E90" s="38"/>
      <c r="F90" s="39"/>
      <c r="G90" s="38"/>
      <c r="H90" s="52"/>
      <c r="I90" s="12">
        <v>6029.4</v>
      </c>
    </row>
    <row r="91" spans="1:9" s="12" customFormat="1" ht="15" hidden="1" x14ac:dyDescent="0.2">
      <c r="A91" s="80"/>
      <c r="B91" s="81"/>
      <c r="C91" s="82"/>
      <c r="D91" s="38"/>
      <c r="E91" s="38"/>
      <c r="F91" s="39"/>
      <c r="G91" s="38"/>
      <c r="H91" s="83"/>
      <c r="I91" s="12">
        <v>6029.4</v>
      </c>
    </row>
    <row r="92" spans="1:9" s="12" customFormat="1" ht="17.25" customHeight="1" x14ac:dyDescent="0.2">
      <c r="A92" s="87" t="s">
        <v>97</v>
      </c>
      <c r="B92" s="88" t="s">
        <v>9</v>
      </c>
      <c r="C92" s="89"/>
      <c r="D92" s="89">
        <f>G92*I92</f>
        <v>125170.34399999998</v>
      </c>
      <c r="E92" s="89"/>
      <c r="F92" s="89"/>
      <c r="G92" s="89">
        <f>H92*12</f>
        <v>20.759999999999998</v>
      </c>
      <c r="H92" s="89">
        <v>1.73</v>
      </c>
      <c r="I92" s="12">
        <v>6029.4</v>
      </c>
    </row>
    <row r="93" spans="1:9" s="12" customFormat="1" ht="19.5" customHeight="1" thickBot="1" x14ac:dyDescent="0.35">
      <c r="A93" s="54" t="s">
        <v>65</v>
      </c>
      <c r="B93" s="84"/>
      <c r="C93" s="85">
        <f>F93*12</f>
        <v>0</v>
      </c>
      <c r="D93" s="86">
        <f>D92+D85+D81+D77+D74+D65+D63+D59+D43+D42+D41+D40+D39+D35+D34+D33+D32+D31+D22+D14</f>
        <v>986243.39400000009</v>
      </c>
      <c r="E93" s="86">
        <f t="shared" ref="E93:H93" si="10">E92+E85+E81+E77+E74+E65+E63+E59+E43+E42+E41+E40+E39+E35+E34+E33+E32+E31+E22+E14</f>
        <v>113.81628686104754</v>
      </c>
      <c r="F93" s="86">
        <f t="shared" si="10"/>
        <v>0</v>
      </c>
      <c r="G93" s="86">
        <f t="shared" si="10"/>
        <v>163.57239426808641</v>
      </c>
      <c r="H93" s="86">
        <f t="shared" si="10"/>
        <v>13.631032855673862</v>
      </c>
      <c r="I93" s="12">
        <v>6029.4</v>
      </c>
    </row>
    <row r="94" spans="1:9" s="23" customFormat="1" ht="20.25" hidden="1" thickBot="1" x14ac:dyDescent="0.25">
      <c r="A94" s="54" t="s">
        <v>66</v>
      </c>
      <c r="B94" s="55" t="s">
        <v>9</v>
      </c>
      <c r="C94" s="55" t="s">
        <v>67</v>
      </c>
      <c r="D94" s="56"/>
      <c r="E94" s="55" t="s">
        <v>67</v>
      </c>
      <c r="F94" s="57"/>
      <c r="G94" s="55" t="s">
        <v>67</v>
      </c>
      <c r="H94" s="57"/>
      <c r="I94" s="12">
        <v>6022.2</v>
      </c>
    </row>
    <row r="95" spans="1:9" s="1" customFormat="1" ht="15" x14ac:dyDescent="0.2">
      <c r="A95" s="58"/>
      <c r="B95" s="59"/>
      <c r="C95" s="59"/>
      <c r="D95" s="59"/>
      <c r="E95" s="59"/>
      <c r="F95" s="59"/>
      <c r="G95" s="59"/>
      <c r="H95" s="59"/>
      <c r="I95" s="12"/>
    </row>
    <row r="96" spans="1:9" s="1" customFormat="1" ht="15" x14ac:dyDescent="0.2">
      <c r="A96" s="58"/>
      <c r="B96" s="59"/>
      <c r="C96" s="59"/>
      <c r="D96" s="59"/>
      <c r="E96" s="59"/>
      <c r="F96" s="59"/>
      <c r="G96" s="59"/>
      <c r="H96" s="59"/>
      <c r="I96" s="12"/>
    </row>
    <row r="97" spans="1:10" s="1" customFormat="1" ht="15" x14ac:dyDescent="0.2">
      <c r="A97" s="58"/>
      <c r="B97" s="59"/>
      <c r="C97" s="59"/>
      <c r="D97" s="59"/>
      <c r="E97" s="59"/>
      <c r="F97" s="59"/>
      <c r="G97" s="59"/>
      <c r="H97" s="59"/>
      <c r="I97" s="12"/>
    </row>
    <row r="98" spans="1:10" s="1" customFormat="1" ht="15.75" thickBot="1" x14ac:dyDescent="0.25">
      <c r="A98" s="58"/>
      <c r="B98" s="59"/>
      <c r="C98" s="59"/>
      <c r="D98" s="59"/>
      <c r="E98" s="59"/>
      <c r="F98" s="59"/>
      <c r="G98" s="59"/>
      <c r="H98" s="59"/>
      <c r="I98" s="12"/>
    </row>
    <row r="99" spans="1:10" s="1" customFormat="1" ht="14.25" customHeight="1" thickBot="1" x14ac:dyDescent="0.25">
      <c r="A99" s="53" t="s">
        <v>74</v>
      </c>
      <c r="B99" s="60"/>
      <c r="C99" s="61" t="e">
        <f>F99*12</f>
        <v>#REF!</v>
      </c>
      <c r="D99" s="61">
        <v>0</v>
      </c>
      <c r="E99" s="61" t="e">
        <f>#REF!</f>
        <v>#REF!</v>
      </c>
      <c r="F99" s="61" t="e">
        <f>#REF!</f>
        <v>#REF!</v>
      </c>
      <c r="G99" s="61">
        <v>0</v>
      </c>
      <c r="H99" s="61">
        <v>0</v>
      </c>
      <c r="I99" s="12">
        <v>6029.4</v>
      </c>
      <c r="J99" s="24"/>
    </row>
    <row r="100" spans="1:10" s="1" customFormat="1" ht="15" hidden="1" x14ac:dyDescent="0.2">
      <c r="A100" s="62"/>
      <c r="B100" s="63"/>
      <c r="C100" s="45"/>
      <c r="D100" s="64"/>
      <c r="E100" s="65"/>
      <c r="F100" s="66"/>
      <c r="G100" s="65" t="e">
        <f t="shared" ref="G100" si="11">D100/I100</f>
        <v>#DIV/0!</v>
      </c>
      <c r="H100" s="77" t="e">
        <f t="shared" ref="H100" si="12">G100/12</f>
        <v>#DIV/0!</v>
      </c>
      <c r="I100" s="12"/>
    </row>
    <row r="101" spans="1:10" s="1" customFormat="1" ht="15" x14ac:dyDescent="0.2">
      <c r="A101" s="71"/>
      <c r="B101" s="47"/>
      <c r="C101" s="72"/>
      <c r="D101" s="72"/>
      <c r="E101" s="72"/>
      <c r="F101" s="72"/>
      <c r="G101" s="72"/>
      <c r="H101" s="72"/>
      <c r="I101" s="12"/>
      <c r="J101" s="24"/>
    </row>
    <row r="102" spans="1:10" s="1" customFormat="1" ht="15.75" thickBot="1" x14ac:dyDescent="0.25">
      <c r="A102" s="71"/>
      <c r="B102" s="47"/>
      <c r="C102" s="72"/>
      <c r="D102" s="72"/>
      <c r="E102" s="72"/>
      <c r="F102" s="72"/>
      <c r="G102" s="72"/>
      <c r="H102" s="72"/>
      <c r="I102" s="12"/>
    </row>
    <row r="103" spans="1:10" s="1" customFormat="1" ht="15" thickBot="1" x14ac:dyDescent="0.25">
      <c r="A103" s="53" t="s">
        <v>77</v>
      </c>
      <c r="B103" s="60"/>
      <c r="C103" s="61"/>
      <c r="D103" s="61">
        <f>D93+D99</f>
        <v>986243.39400000009</v>
      </c>
      <c r="E103" s="61" t="e">
        <f t="shared" ref="E103:H103" si="13">E93+E99</f>
        <v>#REF!</v>
      </c>
      <c r="F103" s="61" t="e">
        <f t="shared" si="13"/>
        <v>#REF!</v>
      </c>
      <c r="G103" s="61">
        <f t="shared" si="13"/>
        <v>163.57239426808641</v>
      </c>
      <c r="H103" s="61">
        <f t="shared" si="13"/>
        <v>13.631032855673862</v>
      </c>
    </row>
    <row r="104" spans="1:10" s="1" customFormat="1" x14ac:dyDescent="0.2">
      <c r="A104" s="71"/>
      <c r="B104" s="47"/>
      <c r="C104" s="72"/>
      <c r="D104" s="72"/>
      <c r="E104" s="72"/>
      <c r="F104" s="72"/>
      <c r="G104" s="72"/>
      <c r="H104" s="72"/>
    </row>
    <row r="105" spans="1:10" s="1" customFormat="1" x14ac:dyDescent="0.2">
      <c r="A105" s="71"/>
      <c r="B105" s="47"/>
      <c r="C105" s="72"/>
      <c r="D105" s="72"/>
      <c r="E105" s="72"/>
      <c r="F105" s="72"/>
      <c r="G105" s="72"/>
      <c r="H105" s="72"/>
    </row>
    <row r="106" spans="1:10" s="25" customFormat="1" ht="18.75" x14ac:dyDescent="0.4">
      <c r="A106" s="111" t="s">
        <v>72</v>
      </c>
      <c r="B106" s="111"/>
      <c r="C106" s="111"/>
      <c r="D106" s="111"/>
      <c r="E106" s="111"/>
      <c r="F106" s="111"/>
      <c r="G106" s="59"/>
      <c r="H106" s="59"/>
    </row>
    <row r="107" spans="1:10" s="1" customFormat="1" x14ac:dyDescent="0.2">
      <c r="A107" s="59"/>
      <c r="B107" s="59"/>
      <c r="C107" s="59"/>
      <c r="D107" s="59"/>
      <c r="E107" s="59"/>
      <c r="F107" s="59"/>
      <c r="G107" s="59"/>
      <c r="H107" s="59"/>
    </row>
    <row r="108" spans="1:10" s="1" customFormat="1" x14ac:dyDescent="0.2">
      <c r="A108" s="58" t="s">
        <v>73</v>
      </c>
      <c r="B108" s="59"/>
      <c r="C108" s="59"/>
      <c r="D108" s="59"/>
      <c r="E108" s="59"/>
      <c r="F108" s="59"/>
      <c r="G108" s="59"/>
      <c r="H108" s="59"/>
    </row>
  </sheetData>
  <mergeCells count="12">
    <mergeCell ref="A106:F106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2" zoomScale="80" zoomScaleNormal="80" workbookViewId="0">
      <selection sqref="A1:H109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98" t="s">
        <v>71</v>
      </c>
      <c r="B1" s="99"/>
      <c r="C1" s="99"/>
      <c r="D1" s="99"/>
      <c r="E1" s="99"/>
      <c r="F1" s="99"/>
      <c r="G1" s="99"/>
      <c r="H1" s="99"/>
    </row>
    <row r="2" spans="1:9" ht="19.5" customHeight="1" x14ac:dyDescent="0.3">
      <c r="A2" s="95" t="s">
        <v>111</v>
      </c>
      <c r="B2" s="100" t="s">
        <v>68</v>
      </c>
      <c r="C2" s="100"/>
      <c r="D2" s="100"/>
      <c r="E2" s="100"/>
      <c r="F2" s="100"/>
      <c r="G2" s="99"/>
      <c r="H2" s="99"/>
    </row>
    <row r="3" spans="1:9" ht="14.25" customHeight="1" x14ac:dyDescent="0.3">
      <c r="A3" s="3"/>
      <c r="B3" s="100" t="s">
        <v>70</v>
      </c>
      <c r="C3" s="100"/>
      <c r="D3" s="100"/>
      <c r="E3" s="100"/>
      <c r="F3" s="100"/>
      <c r="G3" s="99"/>
      <c r="H3" s="99"/>
    </row>
    <row r="4" spans="1:9" ht="14.25" customHeight="1" x14ac:dyDescent="0.3">
      <c r="B4" s="100"/>
      <c r="C4" s="100"/>
      <c r="D4" s="100"/>
      <c r="E4" s="100"/>
      <c r="F4" s="100"/>
      <c r="G4" s="99"/>
      <c r="H4" s="99"/>
    </row>
    <row r="5" spans="1:9" ht="35.25" customHeight="1" x14ac:dyDescent="0.25">
      <c r="A5" s="101"/>
      <c r="B5" s="102"/>
      <c r="C5" s="102"/>
      <c r="D5" s="102"/>
      <c r="E5" s="102"/>
      <c r="F5" s="102"/>
      <c r="G5" s="102"/>
      <c r="H5" s="102"/>
      <c r="I5" s="4"/>
    </row>
    <row r="6" spans="1:9" ht="21.75" customHeight="1" x14ac:dyDescent="0.2">
      <c r="A6" s="103" t="s">
        <v>117</v>
      </c>
      <c r="B6" s="103"/>
      <c r="C6" s="103"/>
      <c r="D6" s="103"/>
      <c r="E6" s="103"/>
      <c r="F6" s="103"/>
      <c r="G6" s="103"/>
      <c r="H6" s="103"/>
      <c r="I6" s="4"/>
    </row>
    <row r="7" spans="1:9" s="5" customFormat="1" ht="22.5" customHeight="1" x14ac:dyDescent="0.4">
      <c r="A7" s="96" t="s">
        <v>69</v>
      </c>
      <c r="B7" s="96"/>
      <c r="C7" s="96"/>
      <c r="D7" s="96"/>
      <c r="E7" s="97"/>
      <c r="F7" s="97"/>
      <c r="G7" s="97"/>
      <c r="H7" s="97"/>
    </row>
    <row r="8" spans="1:9" s="6" customFormat="1" ht="18.75" customHeight="1" x14ac:dyDescent="0.4">
      <c r="A8" s="96" t="s">
        <v>119</v>
      </c>
      <c r="B8" s="96"/>
      <c r="C8" s="96"/>
      <c r="D8" s="96"/>
      <c r="E8" s="97"/>
      <c r="F8" s="97"/>
      <c r="G8" s="97"/>
      <c r="H8" s="97"/>
    </row>
    <row r="9" spans="1:9" s="6" customFormat="1" ht="18.75" customHeight="1" x14ac:dyDescent="0.4">
      <c r="A9" s="104" t="s">
        <v>118</v>
      </c>
      <c r="B9" s="104"/>
      <c r="C9" s="104"/>
      <c r="D9" s="104"/>
      <c r="E9" s="104"/>
      <c r="F9" s="104"/>
      <c r="G9" s="104"/>
      <c r="H9" s="104"/>
    </row>
    <row r="10" spans="1:9" s="7" customFormat="1" ht="17.25" customHeight="1" thickBot="1" x14ac:dyDescent="0.25">
      <c r="A10" s="105" t="s">
        <v>0</v>
      </c>
      <c r="B10" s="105"/>
      <c r="C10" s="105"/>
      <c r="D10" s="105"/>
      <c r="E10" s="106"/>
      <c r="F10" s="106"/>
      <c r="G10" s="106"/>
      <c r="H10" s="106"/>
    </row>
    <row r="11" spans="1:9" s="12" customFormat="1" ht="139.5" customHeight="1" thickBot="1" x14ac:dyDescent="0.25">
      <c r="A11" s="8" t="s">
        <v>1</v>
      </c>
      <c r="B11" s="9" t="s">
        <v>2</v>
      </c>
      <c r="C11" s="10" t="s">
        <v>3</v>
      </c>
      <c r="D11" s="10" t="s">
        <v>4</v>
      </c>
      <c r="E11" s="10" t="s">
        <v>3</v>
      </c>
      <c r="F11" s="11" t="s">
        <v>5</v>
      </c>
      <c r="G11" s="10" t="s">
        <v>3</v>
      </c>
      <c r="H11" s="11" t="s">
        <v>5</v>
      </c>
    </row>
    <row r="12" spans="1:9" s="19" customFormat="1" x14ac:dyDescent="0.2">
      <c r="A12" s="13">
        <v>1</v>
      </c>
      <c r="B12" s="14">
        <v>2</v>
      </c>
      <c r="C12" s="14">
        <v>3</v>
      </c>
      <c r="D12" s="15"/>
      <c r="E12" s="14">
        <v>3</v>
      </c>
      <c r="F12" s="16">
        <v>4</v>
      </c>
      <c r="G12" s="17">
        <v>3</v>
      </c>
      <c r="H12" s="18">
        <v>4</v>
      </c>
    </row>
    <row r="13" spans="1:9" s="19" customFormat="1" ht="49.5" customHeight="1" x14ac:dyDescent="0.2">
      <c r="A13" s="107" t="s">
        <v>6</v>
      </c>
      <c r="B13" s="108"/>
      <c r="C13" s="108"/>
      <c r="D13" s="108"/>
      <c r="E13" s="108"/>
      <c r="F13" s="108"/>
      <c r="G13" s="109"/>
      <c r="H13" s="110"/>
    </row>
    <row r="14" spans="1:9" s="12" customFormat="1" ht="15.75" customHeight="1" x14ac:dyDescent="0.2">
      <c r="A14" s="26" t="s">
        <v>105</v>
      </c>
      <c r="B14" s="27"/>
      <c r="C14" s="28">
        <f>F14*12</f>
        <v>0</v>
      </c>
      <c r="D14" s="29">
        <f>G14*I14</f>
        <v>213440.76</v>
      </c>
      <c r="E14" s="28">
        <f t="shared" ref="E14:E35" si="0">H14*12</f>
        <v>35.400000000000006</v>
      </c>
      <c r="F14" s="30"/>
      <c r="G14" s="28">
        <f t="shared" ref="G14:G39" si="1">H14*12</f>
        <v>35.400000000000006</v>
      </c>
      <c r="H14" s="30">
        <f>H19+H21</f>
        <v>2.95</v>
      </c>
      <c r="I14" s="12">
        <v>6029.4</v>
      </c>
    </row>
    <row r="15" spans="1:9" s="12" customFormat="1" ht="15" x14ac:dyDescent="0.2">
      <c r="A15" s="31" t="s">
        <v>79</v>
      </c>
      <c r="B15" s="32" t="s">
        <v>80</v>
      </c>
      <c r="C15" s="28"/>
      <c r="D15" s="29"/>
      <c r="E15" s="28"/>
      <c r="F15" s="30"/>
      <c r="G15" s="28"/>
      <c r="H15" s="30"/>
      <c r="I15" s="12">
        <v>6029.4</v>
      </c>
    </row>
    <row r="16" spans="1:9" s="12" customFormat="1" ht="15" x14ac:dyDescent="0.2">
      <c r="A16" s="31" t="s">
        <v>81</v>
      </c>
      <c r="B16" s="32" t="s">
        <v>80</v>
      </c>
      <c r="C16" s="28"/>
      <c r="D16" s="29"/>
      <c r="E16" s="28"/>
      <c r="F16" s="30"/>
      <c r="G16" s="28"/>
      <c r="H16" s="30"/>
      <c r="I16" s="12">
        <v>6029.4</v>
      </c>
    </row>
    <row r="17" spans="1:9" s="12" customFormat="1" ht="15" x14ac:dyDescent="0.2">
      <c r="A17" s="31" t="s">
        <v>82</v>
      </c>
      <c r="B17" s="32" t="s">
        <v>83</v>
      </c>
      <c r="C17" s="28"/>
      <c r="D17" s="29"/>
      <c r="E17" s="28"/>
      <c r="F17" s="30"/>
      <c r="G17" s="28"/>
      <c r="H17" s="30"/>
      <c r="I17" s="12">
        <v>6029.4</v>
      </c>
    </row>
    <row r="18" spans="1:9" s="12" customFormat="1" ht="15" x14ac:dyDescent="0.2">
      <c r="A18" s="31" t="s">
        <v>84</v>
      </c>
      <c r="B18" s="32" t="s">
        <v>80</v>
      </c>
      <c r="C18" s="28"/>
      <c r="D18" s="29"/>
      <c r="E18" s="28"/>
      <c r="F18" s="30"/>
      <c r="G18" s="28"/>
      <c r="H18" s="30"/>
      <c r="I18" s="12">
        <v>6029.4</v>
      </c>
    </row>
    <row r="19" spans="1:9" s="12" customFormat="1" ht="15" x14ac:dyDescent="0.2">
      <c r="A19" s="26" t="s">
        <v>65</v>
      </c>
      <c r="B19" s="32"/>
      <c r="C19" s="28"/>
      <c r="D19" s="29"/>
      <c r="E19" s="28"/>
      <c r="F19" s="30"/>
      <c r="G19" s="28"/>
      <c r="H19" s="30">
        <v>2.83</v>
      </c>
      <c r="I19" s="12">
        <v>6029.4</v>
      </c>
    </row>
    <row r="20" spans="1:9" s="12" customFormat="1" ht="15" x14ac:dyDescent="0.2">
      <c r="A20" s="31" t="s">
        <v>99</v>
      </c>
      <c r="B20" s="32" t="s">
        <v>80</v>
      </c>
      <c r="C20" s="28"/>
      <c r="D20" s="29"/>
      <c r="E20" s="28"/>
      <c r="F20" s="30"/>
      <c r="G20" s="28"/>
      <c r="H20" s="75">
        <v>0.12</v>
      </c>
      <c r="I20" s="12">
        <v>6029.4</v>
      </c>
    </row>
    <row r="21" spans="1:9" s="12" customFormat="1" ht="15" x14ac:dyDescent="0.2">
      <c r="A21" s="26" t="s">
        <v>65</v>
      </c>
      <c r="B21" s="32"/>
      <c r="C21" s="28"/>
      <c r="D21" s="29"/>
      <c r="E21" s="28"/>
      <c r="F21" s="30"/>
      <c r="G21" s="28"/>
      <c r="H21" s="30">
        <f>H20</f>
        <v>0.12</v>
      </c>
      <c r="I21" s="12">
        <v>6029.4</v>
      </c>
    </row>
    <row r="22" spans="1:9" s="12" customFormat="1" ht="15" x14ac:dyDescent="0.2">
      <c r="A22" s="26" t="s">
        <v>8</v>
      </c>
      <c r="B22" s="33"/>
      <c r="C22" s="28">
        <f>F22*12</f>
        <v>0</v>
      </c>
      <c r="D22" s="29">
        <f t="shared" ref="D22:D39" si="2">G22*I22</f>
        <v>198246.67199999999</v>
      </c>
      <c r="E22" s="28">
        <f t="shared" si="0"/>
        <v>32.880000000000003</v>
      </c>
      <c r="F22" s="30"/>
      <c r="G22" s="28">
        <f t="shared" si="1"/>
        <v>32.880000000000003</v>
      </c>
      <c r="H22" s="30">
        <v>2.74</v>
      </c>
      <c r="I22" s="12">
        <v>6029.4</v>
      </c>
    </row>
    <row r="23" spans="1:9" s="12" customFormat="1" ht="14.25" customHeight="1" x14ac:dyDescent="0.2">
      <c r="A23" s="31" t="s">
        <v>85</v>
      </c>
      <c r="B23" s="32" t="s">
        <v>9</v>
      </c>
      <c r="C23" s="73"/>
      <c r="D23" s="74"/>
      <c r="E23" s="73"/>
      <c r="F23" s="75"/>
      <c r="G23" s="73"/>
      <c r="H23" s="75"/>
      <c r="I23" s="12">
        <v>6029.4</v>
      </c>
    </row>
    <row r="24" spans="1:9" s="12" customFormat="1" ht="15" x14ac:dyDescent="0.2">
      <c r="A24" s="31" t="s">
        <v>86</v>
      </c>
      <c r="B24" s="32" t="s">
        <v>9</v>
      </c>
      <c r="C24" s="73"/>
      <c r="D24" s="74"/>
      <c r="E24" s="73"/>
      <c r="F24" s="75"/>
      <c r="G24" s="73"/>
      <c r="H24" s="75"/>
      <c r="I24" s="12">
        <v>6029.4</v>
      </c>
    </row>
    <row r="25" spans="1:9" s="12" customFormat="1" ht="15.75" customHeight="1" x14ac:dyDescent="0.2">
      <c r="A25" s="31" t="s">
        <v>87</v>
      </c>
      <c r="B25" s="32" t="s">
        <v>88</v>
      </c>
      <c r="C25" s="73"/>
      <c r="D25" s="74"/>
      <c r="E25" s="73"/>
      <c r="F25" s="75"/>
      <c r="G25" s="73"/>
      <c r="H25" s="75"/>
      <c r="I25" s="12">
        <v>6029.4</v>
      </c>
    </row>
    <row r="26" spans="1:9" s="12" customFormat="1" ht="15" x14ac:dyDescent="0.2">
      <c r="A26" s="31" t="s">
        <v>89</v>
      </c>
      <c r="B26" s="32" t="s">
        <v>9</v>
      </c>
      <c r="C26" s="73"/>
      <c r="D26" s="74"/>
      <c r="E26" s="73"/>
      <c r="F26" s="75"/>
      <c r="G26" s="73"/>
      <c r="H26" s="75"/>
      <c r="I26" s="12">
        <v>6029.4</v>
      </c>
    </row>
    <row r="27" spans="1:9" s="12" customFormat="1" ht="24" x14ac:dyDescent="0.2">
      <c r="A27" s="31" t="s">
        <v>90</v>
      </c>
      <c r="B27" s="32" t="s">
        <v>18</v>
      </c>
      <c r="C27" s="73"/>
      <c r="D27" s="74"/>
      <c r="E27" s="73"/>
      <c r="F27" s="75"/>
      <c r="G27" s="73"/>
      <c r="H27" s="75"/>
      <c r="I27" s="12">
        <v>6029.4</v>
      </c>
    </row>
    <row r="28" spans="1:9" s="12" customFormat="1" ht="15" x14ac:dyDescent="0.2">
      <c r="A28" s="31" t="s">
        <v>91</v>
      </c>
      <c r="B28" s="32" t="s">
        <v>9</v>
      </c>
      <c r="C28" s="73"/>
      <c r="D28" s="74"/>
      <c r="E28" s="73"/>
      <c r="F28" s="75"/>
      <c r="G28" s="73"/>
      <c r="H28" s="75"/>
      <c r="I28" s="12">
        <v>6029.4</v>
      </c>
    </row>
    <row r="29" spans="1:9" s="12" customFormat="1" ht="15" x14ac:dyDescent="0.2">
      <c r="A29" s="31" t="s">
        <v>92</v>
      </c>
      <c r="B29" s="32" t="s">
        <v>9</v>
      </c>
      <c r="C29" s="73"/>
      <c r="D29" s="74"/>
      <c r="E29" s="73"/>
      <c r="F29" s="75"/>
      <c r="G29" s="73"/>
      <c r="H29" s="75"/>
      <c r="I29" s="12">
        <v>6029.4</v>
      </c>
    </row>
    <row r="30" spans="1:9" s="12" customFormat="1" ht="24" x14ac:dyDescent="0.2">
      <c r="A30" s="31" t="s">
        <v>93</v>
      </c>
      <c r="B30" s="32" t="s">
        <v>94</v>
      </c>
      <c r="C30" s="73"/>
      <c r="D30" s="74"/>
      <c r="E30" s="73"/>
      <c r="F30" s="75"/>
      <c r="G30" s="73"/>
      <c r="H30" s="75"/>
      <c r="I30" s="12">
        <v>6029.4</v>
      </c>
    </row>
    <row r="31" spans="1:9" s="20" customFormat="1" ht="15" x14ac:dyDescent="0.2">
      <c r="A31" s="34" t="s">
        <v>10</v>
      </c>
      <c r="B31" s="27" t="s">
        <v>11</v>
      </c>
      <c r="C31" s="28">
        <f>F31*12</f>
        <v>0</v>
      </c>
      <c r="D31" s="29">
        <f t="shared" si="2"/>
        <v>54264.6</v>
      </c>
      <c r="E31" s="28">
        <f t="shared" si="0"/>
        <v>9</v>
      </c>
      <c r="F31" s="35"/>
      <c r="G31" s="28">
        <f t="shared" si="1"/>
        <v>9</v>
      </c>
      <c r="H31" s="35">
        <v>0.75</v>
      </c>
      <c r="I31" s="12">
        <v>6029.4</v>
      </c>
    </row>
    <row r="32" spans="1:9" s="12" customFormat="1" ht="15" x14ac:dyDescent="0.2">
      <c r="A32" s="34" t="s">
        <v>12</v>
      </c>
      <c r="B32" s="27" t="s">
        <v>13</v>
      </c>
      <c r="C32" s="28">
        <f>F32*12</f>
        <v>0</v>
      </c>
      <c r="D32" s="29">
        <f t="shared" si="2"/>
        <v>177264.36000000002</v>
      </c>
      <c r="E32" s="28">
        <f t="shared" si="0"/>
        <v>29.400000000000002</v>
      </c>
      <c r="F32" s="35"/>
      <c r="G32" s="28">
        <f t="shared" si="1"/>
        <v>29.400000000000002</v>
      </c>
      <c r="H32" s="35">
        <v>2.4500000000000002</v>
      </c>
      <c r="I32" s="12">
        <v>6029.4</v>
      </c>
    </row>
    <row r="33" spans="1:11" s="19" customFormat="1" ht="13.5" customHeight="1" x14ac:dyDescent="0.2">
      <c r="A33" s="34" t="s">
        <v>14</v>
      </c>
      <c r="B33" s="27" t="s">
        <v>7</v>
      </c>
      <c r="C33" s="36"/>
      <c r="D33" s="29">
        <v>2042.21</v>
      </c>
      <c r="E33" s="36">
        <f t="shared" si="0"/>
        <v>0.33870866089494811</v>
      </c>
      <c r="F33" s="35"/>
      <c r="G33" s="28">
        <f>D33/I33</f>
        <v>0.33870866089494811</v>
      </c>
      <c r="H33" s="35">
        <f>G33/12</f>
        <v>2.8225721741245675E-2</v>
      </c>
      <c r="I33" s="12">
        <v>6029.4</v>
      </c>
    </row>
    <row r="34" spans="1:11" s="19" customFormat="1" ht="12.75" customHeight="1" x14ac:dyDescent="0.2">
      <c r="A34" s="34" t="s">
        <v>15</v>
      </c>
      <c r="B34" s="27" t="s">
        <v>7</v>
      </c>
      <c r="C34" s="36"/>
      <c r="D34" s="29">
        <v>2042.21</v>
      </c>
      <c r="E34" s="36">
        <f t="shared" si="0"/>
        <v>0.33870866089494811</v>
      </c>
      <c r="F34" s="35"/>
      <c r="G34" s="28">
        <f>D34/I34</f>
        <v>0.33870866089494811</v>
      </c>
      <c r="H34" s="35">
        <f>G34/12</f>
        <v>2.8225721741245675E-2</v>
      </c>
      <c r="I34" s="12">
        <v>6029.4</v>
      </c>
    </row>
    <row r="35" spans="1:11" s="19" customFormat="1" ht="15" x14ac:dyDescent="0.2">
      <c r="A35" s="34" t="s">
        <v>16</v>
      </c>
      <c r="B35" s="27" t="s">
        <v>7</v>
      </c>
      <c r="C35" s="36"/>
      <c r="D35" s="29">
        <v>12896.1</v>
      </c>
      <c r="E35" s="36">
        <f t="shared" si="0"/>
        <v>2.1388695392576378</v>
      </c>
      <c r="F35" s="35"/>
      <c r="G35" s="28">
        <f>D35/I35</f>
        <v>2.1388695392576378</v>
      </c>
      <c r="H35" s="35">
        <f>G35/12</f>
        <v>0.17823912827146982</v>
      </c>
      <c r="I35" s="12">
        <v>6029.4</v>
      </c>
    </row>
    <row r="36" spans="1:11" s="19" customFormat="1" ht="28.5" hidden="1" x14ac:dyDescent="0.2">
      <c r="A36" s="34" t="s">
        <v>17</v>
      </c>
      <c r="B36" s="27" t="s">
        <v>18</v>
      </c>
      <c r="C36" s="36"/>
      <c r="D36" s="29">
        <f t="shared" ca="1" si="2"/>
        <v>0</v>
      </c>
      <c r="E36" s="36"/>
      <c r="F36" s="35"/>
      <c r="G36" s="28">
        <f t="shared" ref="G36:G38" ca="1" si="3">D36/I36</f>
        <v>1.9379429444389096</v>
      </c>
      <c r="H36" s="35">
        <f t="shared" ref="H36:H38" ca="1" si="4">G36/12</f>
        <v>0.16149524536990914</v>
      </c>
      <c r="I36" s="12">
        <v>6029.4</v>
      </c>
    </row>
    <row r="37" spans="1:11" s="19" customFormat="1" ht="28.5" hidden="1" x14ac:dyDescent="0.2">
      <c r="A37" s="34" t="s">
        <v>19</v>
      </c>
      <c r="B37" s="27" t="s">
        <v>18</v>
      </c>
      <c r="C37" s="36"/>
      <c r="D37" s="29">
        <f t="shared" ca="1" si="2"/>
        <v>0</v>
      </c>
      <c r="E37" s="36"/>
      <c r="F37" s="35"/>
      <c r="G37" s="28">
        <f t="shared" ca="1" si="3"/>
        <v>1.9379429444389096</v>
      </c>
      <c r="H37" s="35">
        <f t="shared" ca="1" si="4"/>
        <v>0.16149524536990914</v>
      </c>
      <c r="I37" s="12">
        <v>6029.4</v>
      </c>
    </row>
    <row r="38" spans="1:11" s="19" customFormat="1" ht="28.5" hidden="1" x14ac:dyDescent="0.2">
      <c r="A38" s="34" t="s">
        <v>20</v>
      </c>
      <c r="B38" s="27" t="s">
        <v>18</v>
      </c>
      <c r="C38" s="36"/>
      <c r="D38" s="29">
        <f t="shared" ca="1" si="2"/>
        <v>0</v>
      </c>
      <c r="E38" s="36"/>
      <c r="F38" s="35"/>
      <c r="G38" s="28">
        <f t="shared" ca="1" si="3"/>
        <v>1.9379429444389096</v>
      </c>
      <c r="H38" s="35">
        <f t="shared" ca="1" si="4"/>
        <v>0.16149524536990914</v>
      </c>
      <c r="I38" s="12">
        <v>6029.4</v>
      </c>
    </row>
    <row r="39" spans="1:11" s="19" customFormat="1" ht="15" x14ac:dyDescent="0.2">
      <c r="A39" s="34" t="s">
        <v>21</v>
      </c>
      <c r="B39" s="27"/>
      <c r="C39" s="36">
        <f>F39*12</f>
        <v>0</v>
      </c>
      <c r="D39" s="29">
        <f t="shared" si="2"/>
        <v>15194.088</v>
      </c>
      <c r="E39" s="36">
        <f>H39*12</f>
        <v>2.52</v>
      </c>
      <c r="F39" s="35"/>
      <c r="G39" s="28">
        <f t="shared" si="1"/>
        <v>2.52</v>
      </c>
      <c r="H39" s="35">
        <v>0.21</v>
      </c>
      <c r="I39" s="12">
        <v>6029.4</v>
      </c>
    </row>
    <row r="40" spans="1:11" s="12" customFormat="1" ht="15" x14ac:dyDescent="0.2">
      <c r="A40" s="34" t="s">
        <v>22</v>
      </c>
      <c r="B40" s="27" t="s">
        <v>23</v>
      </c>
      <c r="C40" s="36">
        <f>F40*12</f>
        <v>0</v>
      </c>
      <c r="D40" s="29">
        <f>G40*I40</f>
        <v>4341.1679999999997</v>
      </c>
      <c r="E40" s="36">
        <f>H40*12</f>
        <v>0.72</v>
      </c>
      <c r="F40" s="35"/>
      <c r="G40" s="28">
        <f>H40*12</f>
        <v>0.72</v>
      </c>
      <c r="H40" s="35">
        <v>0.06</v>
      </c>
      <c r="I40" s="12">
        <v>6029.4</v>
      </c>
    </row>
    <row r="41" spans="1:11" s="12" customFormat="1" ht="15" x14ac:dyDescent="0.2">
      <c r="A41" s="34" t="s">
        <v>24</v>
      </c>
      <c r="B41" s="37" t="s">
        <v>25</v>
      </c>
      <c r="C41" s="38">
        <f>F41*12</f>
        <v>0</v>
      </c>
      <c r="D41" s="29">
        <f>G41*I41</f>
        <v>2894.1119999999996</v>
      </c>
      <c r="E41" s="38">
        <f>H41*12</f>
        <v>0.48</v>
      </c>
      <c r="F41" s="39"/>
      <c r="G41" s="28">
        <f>12*H41</f>
        <v>0.48</v>
      </c>
      <c r="H41" s="35">
        <v>0.04</v>
      </c>
      <c r="I41" s="12">
        <v>6029.4</v>
      </c>
    </row>
    <row r="42" spans="1:11" s="20" customFormat="1" ht="26.25" customHeight="1" x14ac:dyDescent="0.2">
      <c r="A42" s="34" t="s">
        <v>26</v>
      </c>
      <c r="B42" s="27"/>
      <c r="C42" s="36">
        <f>F42*12</f>
        <v>0</v>
      </c>
      <c r="D42" s="29">
        <f>G42*I42</f>
        <v>3617.6400000000003</v>
      </c>
      <c r="E42" s="36">
        <f>H42*12</f>
        <v>0.60000000000000009</v>
      </c>
      <c r="F42" s="35"/>
      <c r="G42" s="28">
        <f>12*H42</f>
        <v>0.60000000000000009</v>
      </c>
      <c r="H42" s="35">
        <v>0.05</v>
      </c>
      <c r="I42" s="12">
        <v>6029.4</v>
      </c>
    </row>
    <row r="43" spans="1:11" s="20" customFormat="1" ht="15" x14ac:dyDescent="0.2">
      <c r="A43" s="34" t="s">
        <v>27</v>
      </c>
      <c r="B43" s="27"/>
      <c r="C43" s="28"/>
      <c r="D43" s="28">
        <f>D45+D46+D47+D48+D49+D50+D51+D52+D53+D54+D55</f>
        <v>40423.089999999997</v>
      </c>
      <c r="E43" s="28"/>
      <c r="F43" s="35"/>
      <c r="G43" s="28">
        <f>D43/I43</f>
        <v>6.7043304474740433</v>
      </c>
      <c r="H43" s="30">
        <f>G43/12</f>
        <v>0.55869420395617031</v>
      </c>
      <c r="I43" s="12">
        <v>6029.4</v>
      </c>
    </row>
    <row r="44" spans="1:11" s="19" customFormat="1" ht="15" hidden="1" x14ac:dyDescent="0.2">
      <c r="A44" s="40" t="s">
        <v>28</v>
      </c>
      <c r="B44" s="41" t="s">
        <v>29</v>
      </c>
      <c r="C44" s="42"/>
      <c r="D44" s="43"/>
      <c r="E44" s="42"/>
      <c r="F44" s="44"/>
      <c r="G44" s="42"/>
      <c r="H44" s="44"/>
      <c r="I44" s="12">
        <v>6029.4</v>
      </c>
    </row>
    <row r="45" spans="1:11" s="19" customFormat="1" ht="18" customHeight="1" x14ac:dyDescent="0.2">
      <c r="A45" s="40" t="s">
        <v>30</v>
      </c>
      <c r="B45" s="41" t="s">
        <v>29</v>
      </c>
      <c r="C45" s="42"/>
      <c r="D45" s="43">
        <v>434.25</v>
      </c>
      <c r="E45" s="42"/>
      <c r="F45" s="44"/>
      <c r="G45" s="42"/>
      <c r="H45" s="44"/>
      <c r="I45" s="12">
        <v>6029.4</v>
      </c>
    </row>
    <row r="46" spans="1:11" s="19" customFormat="1" ht="15.75" customHeight="1" x14ac:dyDescent="0.2">
      <c r="A46" s="40" t="s">
        <v>31</v>
      </c>
      <c r="B46" s="41" t="s">
        <v>32</v>
      </c>
      <c r="C46" s="42">
        <f>F46*12</f>
        <v>0</v>
      </c>
      <c r="D46" s="43">
        <v>1378.44</v>
      </c>
      <c r="E46" s="42">
        <f>H46*12</f>
        <v>0</v>
      </c>
      <c r="F46" s="44"/>
      <c r="G46" s="42"/>
      <c r="H46" s="44"/>
      <c r="I46" s="12">
        <v>6029.4</v>
      </c>
      <c r="J46" s="21"/>
      <c r="K46" s="21"/>
    </row>
    <row r="47" spans="1:11" s="19" customFormat="1" ht="15.75" customHeight="1" x14ac:dyDescent="0.2">
      <c r="A47" s="40" t="s">
        <v>106</v>
      </c>
      <c r="B47" s="41" t="s">
        <v>29</v>
      </c>
      <c r="C47" s="42"/>
      <c r="D47" s="43">
        <v>2456.2199999999998</v>
      </c>
      <c r="E47" s="42"/>
      <c r="F47" s="44"/>
      <c r="G47" s="42"/>
      <c r="H47" s="44"/>
      <c r="I47" s="12">
        <v>6029.4</v>
      </c>
      <c r="J47" s="21"/>
      <c r="K47" s="21"/>
    </row>
    <row r="48" spans="1:11" s="19" customFormat="1" ht="15" x14ac:dyDescent="0.2">
      <c r="A48" s="40" t="s">
        <v>113</v>
      </c>
      <c r="B48" s="41" t="s">
        <v>29</v>
      </c>
      <c r="C48" s="42">
        <f>F48*12</f>
        <v>0</v>
      </c>
      <c r="D48" s="43">
        <v>3736.98</v>
      </c>
      <c r="E48" s="42">
        <f>H48*12</f>
        <v>0</v>
      </c>
      <c r="F48" s="44"/>
      <c r="G48" s="42"/>
      <c r="H48" s="44"/>
      <c r="I48" s="12">
        <v>6029.4</v>
      </c>
    </row>
    <row r="49" spans="1:11" s="19" customFormat="1" ht="13.5" customHeight="1" x14ac:dyDescent="0.2">
      <c r="A49" s="40" t="s">
        <v>33</v>
      </c>
      <c r="B49" s="41" t="s">
        <v>29</v>
      </c>
      <c r="C49" s="42">
        <f>F49*12</f>
        <v>0</v>
      </c>
      <c r="D49" s="43">
        <v>2626.83</v>
      </c>
      <c r="E49" s="42">
        <f>H49*12</f>
        <v>0</v>
      </c>
      <c r="F49" s="44"/>
      <c r="G49" s="42"/>
      <c r="H49" s="44"/>
      <c r="I49" s="12">
        <v>6029.4</v>
      </c>
      <c r="J49" s="21"/>
      <c r="K49" s="21"/>
    </row>
    <row r="50" spans="1:11" s="19" customFormat="1" ht="13.5" customHeight="1" x14ac:dyDescent="0.2">
      <c r="A50" s="40" t="s">
        <v>34</v>
      </c>
      <c r="B50" s="41" t="s">
        <v>29</v>
      </c>
      <c r="C50" s="42">
        <f>F50*12</f>
        <v>0</v>
      </c>
      <c r="D50" s="43">
        <v>7807.43</v>
      </c>
      <c r="E50" s="42">
        <f>H50*12</f>
        <v>0</v>
      </c>
      <c r="F50" s="44"/>
      <c r="G50" s="42"/>
      <c r="H50" s="44"/>
      <c r="I50" s="12">
        <v>6029.4</v>
      </c>
      <c r="J50" s="21"/>
      <c r="K50" s="21"/>
    </row>
    <row r="51" spans="1:11" s="19" customFormat="1" ht="14.25" customHeight="1" x14ac:dyDescent="0.2">
      <c r="A51" s="40" t="s">
        <v>35</v>
      </c>
      <c r="B51" s="41" t="s">
        <v>29</v>
      </c>
      <c r="C51" s="42">
        <f>F51*12</f>
        <v>0</v>
      </c>
      <c r="D51" s="43">
        <v>918.95</v>
      </c>
      <c r="E51" s="42">
        <f>H51*12</f>
        <v>0</v>
      </c>
      <c r="F51" s="44"/>
      <c r="G51" s="42"/>
      <c r="H51" s="44"/>
      <c r="I51" s="12">
        <v>6029.4</v>
      </c>
    </row>
    <row r="52" spans="1:11" s="19" customFormat="1" ht="14.25" customHeight="1" x14ac:dyDescent="0.2">
      <c r="A52" s="40" t="s">
        <v>36</v>
      </c>
      <c r="B52" s="41" t="s">
        <v>29</v>
      </c>
      <c r="C52" s="42"/>
      <c r="D52" s="43">
        <v>1313.37</v>
      </c>
      <c r="E52" s="42"/>
      <c r="F52" s="44"/>
      <c r="G52" s="42"/>
      <c r="H52" s="44"/>
      <c r="I52" s="12">
        <v>6029.4</v>
      </c>
      <c r="J52" s="21"/>
      <c r="K52" s="21"/>
    </row>
    <row r="53" spans="1:11" s="19" customFormat="1" ht="12.75" customHeight="1" x14ac:dyDescent="0.2">
      <c r="A53" s="40" t="s">
        <v>37</v>
      </c>
      <c r="B53" s="41" t="s">
        <v>32</v>
      </c>
      <c r="C53" s="42"/>
      <c r="D53" s="43">
        <v>5253.69</v>
      </c>
      <c r="E53" s="42"/>
      <c r="F53" s="44"/>
      <c r="G53" s="42"/>
      <c r="H53" s="44"/>
      <c r="I53" s="12">
        <v>6029.4</v>
      </c>
      <c r="J53" s="21"/>
      <c r="K53" s="21"/>
    </row>
    <row r="54" spans="1:11" s="22" customFormat="1" ht="28.5" customHeight="1" x14ac:dyDescent="0.2">
      <c r="A54" s="40" t="s">
        <v>38</v>
      </c>
      <c r="B54" s="41" t="s">
        <v>29</v>
      </c>
      <c r="C54" s="42">
        <f>F54*12</f>
        <v>0</v>
      </c>
      <c r="D54" s="43">
        <v>5465.07</v>
      </c>
      <c r="E54" s="42"/>
      <c r="F54" s="44"/>
      <c r="G54" s="42"/>
      <c r="H54" s="44"/>
      <c r="I54" s="12">
        <v>6029.4</v>
      </c>
    </row>
    <row r="55" spans="1:11" s="19" customFormat="1" ht="15" x14ac:dyDescent="0.2">
      <c r="A55" s="40" t="s">
        <v>95</v>
      </c>
      <c r="B55" s="41" t="s">
        <v>29</v>
      </c>
      <c r="C55" s="42"/>
      <c r="D55" s="43">
        <v>9031.86</v>
      </c>
      <c r="E55" s="42"/>
      <c r="F55" s="44"/>
      <c r="G55" s="42"/>
      <c r="H55" s="44"/>
      <c r="I55" s="12">
        <v>6029.4</v>
      </c>
    </row>
    <row r="56" spans="1:11" s="19" customFormat="1" ht="15" hidden="1" x14ac:dyDescent="0.2">
      <c r="A56" s="40" t="s">
        <v>39</v>
      </c>
      <c r="B56" s="41" t="s">
        <v>29</v>
      </c>
      <c r="C56" s="45"/>
      <c r="D56" s="43">
        <f t="shared" ref="D56" si="5">G56*I56</f>
        <v>0</v>
      </c>
      <c r="E56" s="45"/>
      <c r="F56" s="44"/>
      <c r="G56" s="42"/>
      <c r="H56" s="44"/>
      <c r="I56" s="12">
        <v>6029.4</v>
      </c>
    </row>
    <row r="57" spans="1:11" s="19" customFormat="1" ht="15" hidden="1" x14ac:dyDescent="0.2">
      <c r="A57" s="40" t="s">
        <v>40</v>
      </c>
      <c r="B57" s="41" t="s">
        <v>29</v>
      </c>
      <c r="C57" s="42"/>
      <c r="D57" s="43"/>
      <c r="E57" s="42"/>
      <c r="F57" s="44"/>
      <c r="G57" s="42"/>
      <c r="H57" s="44"/>
      <c r="I57" s="12">
        <v>6029.4</v>
      </c>
    </row>
    <row r="58" spans="1:11" s="19" customFormat="1" ht="15" hidden="1" x14ac:dyDescent="0.2">
      <c r="A58" s="40" t="s">
        <v>41</v>
      </c>
      <c r="B58" s="41" t="s">
        <v>29</v>
      </c>
      <c r="C58" s="42"/>
      <c r="D58" s="43">
        <f>G58*I58</f>
        <v>0</v>
      </c>
      <c r="E58" s="42"/>
      <c r="F58" s="44"/>
      <c r="G58" s="42">
        <f t="shared" ref="G58" si="6">H58*12</f>
        <v>0</v>
      </c>
      <c r="H58" s="44"/>
      <c r="I58" s="12">
        <v>6029.4</v>
      </c>
    </row>
    <row r="59" spans="1:11" s="20" customFormat="1" ht="24.75" customHeight="1" x14ac:dyDescent="0.2">
      <c r="A59" s="34" t="s">
        <v>42</v>
      </c>
      <c r="B59" s="27"/>
      <c r="C59" s="28"/>
      <c r="D59" s="28">
        <f>SUM(D60:D62)</f>
        <v>0</v>
      </c>
      <c r="E59" s="28"/>
      <c r="F59" s="35"/>
      <c r="G59" s="28">
        <f>D59/I59</f>
        <v>0</v>
      </c>
      <c r="H59" s="30">
        <f>G59/12</f>
        <v>0</v>
      </c>
      <c r="I59" s="12">
        <v>6029.4</v>
      </c>
    </row>
    <row r="60" spans="1:11" s="19" customFormat="1" ht="15" hidden="1" x14ac:dyDescent="0.2">
      <c r="A60" s="40" t="s">
        <v>44</v>
      </c>
      <c r="B60" s="41" t="s">
        <v>7</v>
      </c>
      <c r="C60" s="42"/>
      <c r="D60" s="43"/>
      <c r="E60" s="42"/>
      <c r="F60" s="44"/>
      <c r="G60" s="42"/>
      <c r="H60" s="46"/>
      <c r="I60" s="12">
        <v>6029.4</v>
      </c>
    </row>
    <row r="61" spans="1:11" s="19" customFormat="1" ht="15" hidden="1" x14ac:dyDescent="0.2">
      <c r="A61" s="40" t="s">
        <v>45</v>
      </c>
      <c r="B61" s="41" t="s">
        <v>7</v>
      </c>
      <c r="C61" s="45"/>
      <c r="D61" s="43">
        <f t="shared" ref="D61:D62" si="7">G61*I61</f>
        <v>0</v>
      </c>
      <c r="E61" s="45"/>
      <c r="F61" s="44"/>
      <c r="G61" s="42">
        <f t="shared" ref="G61:G62" si="8">H61*12</f>
        <v>0</v>
      </c>
      <c r="H61" s="44">
        <v>0</v>
      </c>
      <c r="I61" s="12">
        <v>6029.4</v>
      </c>
    </row>
    <row r="62" spans="1:11" s="19" customFormat="1" ht="15" hidden="1" x14ac:dyDescent="0.2">
      <c r="A62" s="40" t="s">
        <v>41</v>
      </c>
      <c r="B62" s="41" t="s">
        <v>29</v>
      </c>
      <c r="C62" s="42"/>
      <c r="D62" s="43">
        <f t="shared" si="7"/>
        <v>0</v>
      </c>
      <c r="E62" s="42"/>
      <c r="F62" s="44"/>
      <c r="G62" s="42">
        <f t="shared" si="8"/>
        <v>0</v>
      </c>
      <c r="H62" s="44"/>
      <c r="I62" s="12">
        <v>6029.4</v>
      </c>
    </row>
    <row r="63" spans="1:11" s="19" customFormat="1" ht="25.5" customHeight="1" x14ac:dyDescent="0.2">
      <c r="A63" s="34" t="s">
        <v>46</v>
      </c>
      <c r="B63" s="41"/>
      <c r="C63" s="42"/>
      <c r="D63" s="28">
        <v>0</v>
      </c>
      <c r="E63" s="42"/>
      <c r="F63" s="44"/>
      <c r="G63" s="28">
        <f>D63/I63</f>
        <v>0</v>
      </c>
      <c r="H63" s="30">
        <f>G63/12</f>
        <v>0</v>
      </c>
      <c r="I63" s="12">
        <v>6029.4</v>
      </c>
    </row>
    <row r="64" spans="1:11" s="19" customFormat="1" ht="15" hidden="1" x14ac:dyDescent="0.2">
      <c r="A64" s="40" t="s">
        <v>47</v>
      </c>
      <c r="B64" s="41" t="s">
        <v>29</v>
      </c>
      <c r="C64" s="42"/>
      <c r="D64" s="43"/>
      <c r="E64" s="42"/>
      <c r="F64" s="44"/>
      <c r="G64" s="42"/>
      <c r="H64" s="44"/>
      <c r="I64" s="12">
        <v>6029.4</v>
      </c>
    </row>
    <row r="65" spans="1:11" s="19" customFormat="1" ht="15" x14ac:dyDescent="0.2">
      <c r="A65" s="34" t="s">
        <v>48</v>
      </c>
      <c r="B65" s="41"/>
      <c r="C65" s="42"/>
      <c r="D65" s="36">
        <f>D67+D68</f>
        <v>12545.76</v>
      </c>
      <c r="E65" s="42"/>
      <c r="F65" s="44"/>
      <c r="G65" s="28">
        <f>D65/I65</f>
        <v>2.0807642551497665</v>
      </c>
      <c r="H65" s="30">
        <f>G65/12</f>
        <v>0.17339702126248055</v>
      </c>
      <c r="I65" s="12">
        <v>6029.4</v>
      </c>
    </row>
    <row r="66" spans="1:11" s="19" customFormat="1" ht="15" hidden="1" x14ac:dyDescent="0.2">
      <c r="A66" s="40" t="s">
        <v>49</v>
      </c>
      <c r="B66" s="41" t="s">
        <v>7</v>
      </c>
      <c r="C66" s="42"/>
      <c r="D66" s="43"/>
      <c r="E66" s="42"/>
      <c r="F66" s="44"/>
      <c r="G66" s="42"/>
      <c r="H66" s="44"/>
      <c r="I66" s="12">
        <v>6029.4</v>
      </c>
    </row>
    <row r="67" spans="1:11" s="19" customFormat="1" ht="15" x14ac:dyDescent="0.2">
      <c r="A67" s="40" t="s">
        <v>75</v>
      </c>
      <c r="B67" s="41" t="s">
        <v>29</v>
      </c>
      <c r="C67" s="42"/>
      <c r="D67" s="47">
        <v>10715.2</v>
      </c>
      <c r="E67" s="42"/>
      <c r="F67" s="44"/>
      <c r="G67" s="42"/>
      <c r="H67" s="44"/>
      <c r="I67" s="12">
        <v>6029.4</v>
      </c>
      <c r="K67" s="22"/>
    </row>
    <row r="68" spans="1:11" s="19" customFormat="1" ht="15" x14ac:dyDescent="0.2">
      <c r="A68" s="40" t="s">
        <v>76</v>
      </c>
      <c r="B68" s="41" t="s">
        <v>29</v>
      </c>
      <c r="C68" s="42"/>
      <c r="D68" s="43">
        <v>1830.56</v>
      </c>
      <c r="E68" s="42"/>
      <c r="F68" s="44"/>
      <c r="G68" s="42"/>
      <c r="H68" s="44"/>
      <c r="I68" s="12">
        <v>6029.4</v>
      </c>
    </row>
    <row r="69" spans="1:11" s="19" customFormat="1" ht="27.75" hidden="1" customHeight="1" x14ac:dyDescent="0.2">
      <c r="A69" s="40" t="s">
        <v>50</v>
      </c>
      <c r="B69" s="41" t="s">
        <v>18</v>
      </c>
      <c r="C69" s="42"/>
      <c r="D69" s="43"/>
      <c r="E69" s="42"/>
      <c r="F69" s="44"/>
      <c r="G69" s="42"/>
      <c r="H69" s="46"/>
      <c r="I69" s="12">
        <v>6029.4</v>
      </c>
    </row>
    <row r="70" spans="1:11" s="19" customFormat="1" ht="24" hidden="1" x14ac:dyDescent="0.2">
      <c r="A70" s="40" t="s">
        <v>51</v>
      </c>
      <c r="B70" s="41" t="s">
        <v>18</v>
      </c>
      <c r="C70" s="42"/>
      <c r="D70" s="43">
        <f>G70*I70</f>
        <v>0</v>
      </c>
      <c r="E70" s="42"/>
      <c r="F70" s="44"/>
      <c r="G70" s="42">
        <f t="shared" ref="G70:G73" si="9">H70*12</f>
        <v>0</v>
      </c>
      <c r="H70" s="46"/>
      <c r="I70" s="12">
        <v>6029.4</v>
      </c>
    </row>
    <row r="71" spans="1:11" s="19" customFormat="1" ht="24" hidden="1" x14ac:dyDescent="0.2">
      <c r="A71" s="40" t="s">
        <v>52</v>
      </c>
      <c r="B71" s="41" t="s">
        <v>18</v>
      </c>
      <c r="C71" s="42"/>
      <c r="D71" s="43">
        <f>G71*I71</f>
        <v>0</v>
      </c>
      <c r="E71" s="42"/>
      <c r="F71" s="44"/>
      <c r="G71" s="42">
        <f t="shared" si="9"/>
        <v>0</v>
      </c>
      <c r="H71" s="46"/>
      <c r="I71" s="12">
        <v>6029.4</v>
      </c>
    </row>
    <row r="72" spans="1:11" s="19" customFormat="1" ht="24" hidden="1" x14ac:dyDescent="0.2">
      <c r="A72" s="40" t="s">
        <v>53</v>
      </c>
      <c r="B72" s="41" t="s">
        <v>18</v>
      </c>
      <c r="C72" s="42"/>
      <c r="D72" s="43">
        <f>G72*I72</f>
        <v>0</v>
      </c>
      <c r="E72" s="42"/>
      <c r="F72" s="44"/>
      <c r="G72" s="42">
        <f t="shared" si="9"/>
        <v>0</v>
      </c>
      <c r="H72" s="46"/>
      <c r="I72" s="12">
        <v>6029.4</v>
      </c>
    </row>
    <row r="73" spans="1:11" s="19" customFormat="1" ht="24" hidden="1" x14ac:dyDescent="0.2">
      <c r="A73" s="40" t="s">
        <v>54</v>
      </c>
      <c r="B73" s="41" t="s">
        <v>18</v>
      </c>
      <c r="C73" s="42"/>
      <c r="D73" s="43">
        <f>G73*I73</f>
        <v>0</v>
      </c>
      <c r="E73" s="42"/>
      <c r="F73" s="44"/>
      <c r="G73" s="42">
        <f t="shared" si="9"/>
        <v>0</v>
      </c>
      <c r="H73" s="46">
        <v>0</v>
      </c>
      <c r="I73" s="12">
        <v>6029.4</v>
      </c>
    </row>
    <row r="74" spans="1:11" s="19" customFormat="1" ht="15" x14ac:dyDescent="0.2">
      <c r="A74" s="34" t="s">
        <v>55</v>
      </c>
      <c r="B74" s="41"/>
      <c r="C74" s="42"/>
      <c r="D74" s="28">
        <f>D75</f>
        <v>1098.1600000000001</v>
      </c>
      <c r="E74" s="42"/>
      <c r="F74" s="44"/>
      <c r="G74" s="28">
        <f>D74/I74</f>
        <v>0.18213420904235914</v>
      </c>
      <c r="H74" s="30">
        <f>G74/12</f>
        <v>1.5177850753529927E-2</v>
      </c>
      <c r="I74" s="12">
        <v>6029.4</v>
      </c>
    </row>
    <row r="75" spans="1:11" s="19" customFormat="1" ht="15" x14ac:dyDescent="0.2">
      <c r="A75" s="40" t="s">
        <v>56</v>
      </c>
      <c r="B75" s="41" t="s">
        <v>29</v>
      </c>
      <c r="C75" s="42"/>
      <c r="D75" s="43">
        <v>1098.1600000000001</v>
      </c>
      <c r="E75" s="42"/>
      <c r="F75" s="44"/>
      <c r="G75" s="42"/>
      <c r="H75" s="44"/>
      <c r="I75" s="12">
        <v>6029.4</v>
      </c>
    </row>
    <row r="76" spans="1:11" s="19" customFormat="1" ht="15" hidden="1" x14ac:dyDescent="0.2">
      <c r="A76" s="40" t="s">
        <v>57</v>
      </c>
      <c r="B76" s="41" t="s">
        <v>29</v>
      </c>
      <c r="C76" s="42"/>
      <c r="D76" s="43"/>
      <c r="E76" s="42"/>
      <c r="F76" s="44"/>
      <c r="G76" s="42"/>
      <c r="H76" s="44"/>
      <c r="I76" s="12">
        <v>6029.4</v>
      </c>
    </row>
    <row r="77" spans="1:11" s="12" customFormat="1" ht="15" x14ac:dyDescent="0.2">
      <c r="A77" s="34" t="s">
        <v>58</v>
      </c>
      <c r="B77" s="27"/>
      <c r="C77" s="28"/>
      <c r="D77" s="28">
        <f>D78+D80</f>
        <v>41087.279999999999</v>
      </c>
      <c r="E77" s="28"/>
      <c r="F77" s="35"/>
      <c r="G77" s="28">
        <f>D77/I77</f>
        <v>6.8144890038809836</v>
      </c>
      <c r="H77" s="30">
        <f>G77/12</f>
        <v>0.56787408365674863</v>
      </c>
      <c r="I77" s="12">
        <v>6029.4</v>
      </c>
    </row>
    <row r="78" spans="1:11" s="19" customFormat="1" ht="15" x14ac:dyDescent="0.2">
      <c r="A78" s="40" t="s">
        <v>103</v>
      </c>
      <c r="B78" s="41" t="s">
        <v>102</v>
      </c>
      <c r="C78" s="42"/>
      <c r="D78" s="43">
        <v>17768.400000000001</v>
      </c>
      <c r="E78" s="42"/>
      <c r="F78" s="44"/>
      <c r="G78" s="42"/>
      <c r="H78" s="44"/>
      <c r="I78" s="12">
        <v>6029.4</v>
      </c>
    </row>
    <row r="79" spans="1:11" s="19" customFormat="1" ht="24" hidden="1" x14ac:dyDescent="0.2">
      <c r="A79" s="40" t="s">
        <v>60</v>
      </c>
      <c r="B79" s="41" t="s">
        <v>18</v>
      </c>
      <c r="C79" s="42">
        <f>F79*12</f>
        <v>0</v>
      </c>
      <c r="D79" s="43">
        <f>G79*I79</f>
        <v>0</v>
      </c>
      <c r="E79" s="42">
        <f>H79*12</f>
        <v>0</v>
      </c>
      <c r="F79" s="44"/>
      <c r="G79" s="42">
        <f>H79*12</f>
        <v>0</v>
      </c>
      <c r="H79" s="44"/>
      <c r="I79" s="12">
        <v>6029.4</v>
      </c>
    </row>
    <row r="80" spans="1:11" s="19" customFormat="1" ht="15" x14ac:dyDescent="0.2">
      <c r="A80" s="40" t="s">
        <v>59</v>
      </c>
      <c r="B80" s="41" t="s">
        <v>32</v>
      </c>
      <c r="C80" s="45"/>
      <c r="D80" s="91">
        <v>23318.880000000001</v>
      </c>
      <c r="E80" s="45"/>
      <c r="F80" s="44"/>
      <c r="G80" s="45"/>
      <c r="H80" s="46"/>
      <c r="I80" s="12">
        <v>6029.4</v>
      </c>
    </row>
    <row r="81" spans="1:9" s="12" customFormat="1" ht="15" x14ac:dyDescent="0.2">
      <c r="A81" s="34" t="s">
        <v>61</v>
      </c>
      <c r="B81" s="27"/>
      <c r="C81" s="28"/>
      <c r="D81" s="28">
        <f>D82+D83+D84</f>
        <v>7322.04</v>
      </c>
      <c r="E81" s="28"/>
      <c r="F81" s="35"/>
      <c r="G81" s="28">
        <f>D81/I81</f>
        <v>1.2143894914916908</v>
      </c>
      <c r="H81" s="30">
        <f>G81/12</f>
        <v>0.10119912429097423</v>
      </c>
      <c r="I81" s="12">
        <v>6029.4</v>
      </c>
    </row>
    <row r="82" spans="1:9" s="19" customFormat="1" ht="15" x14ac:dyDescent="0.2">
      <c r="A82" s="40" t="s">
        <v>107</v>
      </c>
      <c r="B82" s="41" t="s">
        <v>43</v>
      </c>
      <c r="C82" s="42"/>
      <c r="D82" s="43">
        <v>7322.04</v>
      </c>
      <c r="E82" s="42"/>
      <c r="F82" s="44"/>
      <c r="G82" s="42"/>
      <c r="H82" s="44"/>
      <c r="I82" s="12">
        <v>6029.4</v>
      </c>
    </row>
    <row r="83" spans="1:9" s="19" customFormat="1" ht="15" hidden="1" x14ac:dyDescent="0.2">
      <c r="A83" s="40" t="s">
        <v>62</v>
      </c>
      <c r="B83" s="41" t="s">
        <v>43</v>
      </c>
      <c r="C83" s="42"/>
      <c r="D83" s="43">
        <f>G83*I83</f>
        <v>0</v>
      </c>
      <c r="E83" s="42"/>
      <c r="F83" s="44"/>
      <c r="G83" s="42">
        <f>H83*12</f>
        <v>0</v>
      </c>
      <c r="H83" s="44">
        <v>0</v>
      </c>
      <c r="I83" s="12">
        <v>6029.4</v>
      </c>
    </row>
    <row r="84" spans="1:9" s="19" customFormat="1" ht="25.5" hidden="1" customHeight="1" x14ac:dyDescent="0.2">
      <c r="A84" s="40" t="s">
        <v>63</v>
      </c>
      <c r="B84" s="41" t="s">
        <v>29</v>
      </c>
      <c r="C84" s="42"/>
      <c r="D84" s="43">
        <f>G84*I84</f>
        <v>0</v>
      </c>
      <c r="E84" s="42"/>
      <c r="F84" s="44"/>
      <c r="G84" s="42">
        <f>H84*12</f>
        <v>0</v>
      </c>
      <c r="H84" s="44">
        <v>0</v>
      </c>
      <c r="I84" s="12">
        <v>6029.4</v>
      </c>
    </row>
    <row r="85" spans="1:9" s="12" customFormat="1" ht="42.75" x14ac:dyDescent="0.2">
      <c r="A85" s="34" t="s">
        <v>120</v>
      </c>
      <c r="B85" s="27" t="s">
        <v>18</v>
      </c>
      <c r="C85" s="38">
        <f>F85*12</f>
        <v>0</v>
      </c>
      <c r="D85" s="92">
        <f>G85*I85</f>
        <v>72352.799999999988</v>
      </c>
      <c r="E85" s="36"/>
      <c r="F85" s="35"/>
      <c r="G85" s="36">
        <f>H85*12</f>
        <v>12</v>
      </c>
      <c r="H85" s="36">
        <v>1</v>
      </c>
      <c r="I85" s="12">
        <v>6029.4</v>
      </c>
    </row>
    <row r="86" spans="1:9" s="12" customFormat="1" ht="15" hidden="1" x14ac:dyDescent="0.2">
      <c r="A86" s="48" t="s">
        <v>64</v>
      </c>
      <c r="B86" s="37"/>
      <c r="C86" s="38">
        <f>F86*12</f>
        <v>0</v>
      </c>
      <c r="D86" s="38"/>
      <c r="E86" s="38"/>
      <c r="F86" s="39"/>
      <c r="G86" s="38"/>
      <c r="H86" s="39"/>
      <c r="I86" s="12">
        <v>6029.4</v>
      </c>
    </row>
    <row r="87" spans="1:9" s="12" customFormat="1" ht="15" hidden="1" x14ac:dyDescent="0.2">
      <c r="A87" s="49"/>
      <c r="B87" s="50"/>
      <c r="C87" s="51"/>
      <c r="D87" s="38"/>
      <c r="E87" s="38"/>
      <c r="F87" s="39"/>
      <c r="G87" s="38"/>
      <c r="H87" s="52"/>
      <c r="I87" s="12">
        <v>6029.4</v>
      </c>
    </row>
    <row r="88" spans="1:9" s="12" customFormat="1" ht="15" hidden="1" x14ac:dyDescent="0.2">
      <c r="A88" s="49"/>
      <c r="B88" s="50"/>
      <c r="C88" s="51"/>
      <c r="D88" s="38"/>
      <c r="E88" s="38"/>
      <c r="F88" s="39"/>
      <c r="G88" s="38"/>
      <c r="H88" s="52"/>
      <c r="I88" s="12">
        <v>6029.4</v>
      </c>
    </row>
    <row r="89" spans="1:9" s="12" customFormat="1" ht="15" hidden="1" x14ac:dyDescent="0.2">
      <c r="A89" s="49"/>
      <c r="B89" s="50"/>
      <c r="C89" s="51"/>
      <c r="D89" s="38"/>
      <c r="E89" s="38"/>
      <c r="F89" s="39"/>
      <c r="G89" s="38"/>
      <c r="H89" s="52"/>
      <c r="I89" s="12">
        <v>6029.4</v>
      </c>
    </row>
    <row r="90" spans="1:9" s="12" customFormat="1" ht="15" hidden="1" x14ac:dyDescent="0.2">
      <c r="A90" s="49"/>
      <c r="B90" s="50"/>
      <c r="C90" s="51"/>
      <c r="D90" s="38"/>
      <c r="E90" s="38"/>
      <c r="F90" s="39"/>
      <c r="G90" s="38"/>
      <c r="H90" s="52"/>
      <c r="I90" s="12">
        <v>6029.4</v>
      </c>
    </row>
    <row r="91" spans="1:9" s="12" customFormat="1" ht="15" hidden="1" x14ac:dyDescent="0.2">
      <c r="A91" s="80"/>
      <c r="B91" s="81"/>
      <c r="C91" s="82"/>
      <c r="D91" s="38"/>
      <c r="E91" s="38"/>
      <c r="F91" s="39"/>
      <c r="G91" s="38"/>
      <c r="H91" s="83"/>
      <c r="I91" s="12">
        <v>6029.4</v>
      </c>
    </row>
    <row r="92" spans="1:9" s="12" customFormat="1" ht="17.25" customHeight="1" x14ac:dyDescent="0.2">
      <c r="A92" s="87" t="s">
        <v>97</v>
      </c>
      <c r="B92" s="88" t="s">
        <v>9</v>
      </c>
      <c r="C92" s="89"/>
      <c r="D92" s="89">
        <f>G92*I92</f>
        <v>125170.34399999998</v>
      </c>
      <c r="E92" s="89"/>
      <c r="F92" s="89"/>
      <c r="G92" s="89">
        <f>H92*12</f>
        <v>20.759999999999998</v>
      </c>
      <c r="H92" s="89">
        <v>1.73</v>
      </c>
      <c r="I92" s="12">
        <v>6029.4</v>
      </c>
    </row>
    <row r="93" spans="1:9" s="12" customFormat="1" ht="19.5" customHeight="1" thickBot="1" x14ac:dyDescent="0.35">
      <c r="A93" s="54" t="s">
        <v>65</v>
      </c>
      <c r="B93" s="84"/>
      <c r="C93" s="85">
        <f>F93*12</f>
        <v>0</v>
      </c>
      <c r="D93" s="86">
        <f>D92+D85+D81+D77+D74+D65+D63+D59+D43+D42+D41+D40+D39+D35+D34+D33+D32+D31+D22+D14</f>
        <v>986243.39400000009</v>
      </c>
      <c r="E93" s="86">
        <f t="shared" ref="E93:H93" si="10">E92+E85+E81+E77+E74+E65+E63+E59+E43+E42+E41+E40+E39+E35+E34+E33+E32+E31+E22+E14</f>
        <v>113.81628686104754</v>
      </c>
      <c r="F93" s="86">
        <f t="shared" si="10"/>
        <v>0</v>
      </c>
      <c r="G93" s="86">
        <f t="shared" si="10"/>
        <v>163.57239426808641</v>
      </c>
      <c r="H93" s="86">
        <f t="shared" si="10"/>
        <v>13.631032855673862</v>
      </c>
      <c r="I93" s="12">
        <v>6029.4</v>
      </c>
    </row>
    <row r="94" spans="1:9" s="23" customFormat="1" ht="20.25" hidden="1" thickBot="1" x14ac:dyDescent="0.25">
      <c r="A94" s="54" t="s">
        <v>66</v>
      </c>
      <c r="B94" s="55" t="s">
        <v>9</v>
      </c>
      <c r="C94" s="55" t="s">
        <v>67</v>
      </c>
      <c r="D94" s="56"/>
      <c r="E94" s="55" t="s">
        <v>67</v>
      </c>
      <c r="F94" s="57"/>
      <c r="G94" s="55" t="s">
        <v>67</v>
      </c>
      <c r="H94" s="57"/>
      <c r="I94" s="12">
        <v>6022.2</v>
      </c>
    </row>
    <row r="95" spans="1:9" s="1" customFormat="1" ht="15" x14ac:dyDescent="0.2">
      <c r="A95" s="58"/>
      <c r="B95" s="59"/>
      <c r="C95" s="59"/>
      <c r="D95" s="59"/>
      <c r="E95" s="59"/>
      <c r="F95" s="59"/>
      <c r="G95" s="59"/>
      <c r="H95" s="59"/>
      <c r="I95" s="12"/>
    </row>
    <row r="96" spans="1:9" s="1" customFormat="1" ht="15" x14ac:dyDescent="0.2">
      <c r="A96" s="58"/>
      <c r="B96" s="59"/>
      <c r="C96" s="59"/>
      <c r="D96" s="59"/>
      <c r="E96" s="59"/>
      <c r="F96" s="59"/>
      <c r="G96" s="59"/>
      <c r="H96" s="59"/>
      <c r="I96" s="12"/>
    </row>
    <row r="97" spans="1:10" s="1" customFormat="1" ht="15" x14ac:dyDescent="0.2">
      <c r="A97" s="58"/>
      <c r="B97" s="59"/>
      <c r="C97" s="59"/>
      <c r="D97" s="59"/>
      <c r="E97" s="59"/>
      <c r="F97" s="59"/>
      <c r="G97" s="59"/>
      <c r="H97" s="59"/>
      <c r="I97" s="12"/>
    </row>
    <row r="98" spans="1:10" s="1" customFormat="1" ht="15.75" thickBot="1" x14ac:dyDescent="0.25">
      <c r="A98" s="58"/>
      <c r="B98" s="59"/>
      <c r="C98" s="59"/>
      <c r="D98" s="59"/>
      <c r="E98" s="59"/>
      <c r="F98" s="59"/>
      <c r="G98" s="59"/>
      <c r="H98" s="59"/>
      <c r="I98" s="12"/>
    </row>
    <row r="99" spans="1:10" s="1" customFormat="1" ht="14.25" customHeight="1" thickBot="1" x14ac:dyDescent="0.25">
      <c r="A99" s="53" t="s">
        <v>74</v>
      </c>
      <c r="B99" s="60"/>
      <c r="C99" s="61" t="e">
        <f>F99*12</f>
        <v>#REF!</v>
      </c>
      <c r="D99" s="61">
        <v>0</v>
      </c>
      <c r="E99" s="61" t="e">
        <f>#REF!</f>
        <v>#REF!</v>
      </c>
      <c r="F99" s="61" t="e">
        <f>#REF!</f>
        <v>#REF!</v>
      </c>
      <c r="G99" s="61">
        <v>0</v>
      </c>
      <c r="H99" s="61">
        <v>0</v>
      </c>
      <c r="I99" s="12">
        <v>6029.4</v>
      </c>
      <c r="J99" s="24"/>
    </row>
    <row r="100" spans="1:10" s="1" customFormat="1" ht="15" hidden="1" x14ac:dyDescent="0.2">
      <c r="A100" s="62"/>
      <c r="B100" s="63"/>
      <c r="C100" s="45"/>
      <c r="D100" s="64"/>
      <c r="E100" s="65"/>
      <c r="F100" s="66"/>
      <c r="G100" s="65" t="e">
        <f t="shared" ref="G100" si="11">D100/I100</f>
        <v>#DIV/0!</v>
      </c>
      <c r="H100" s="77" t="e">
        <f t="shared" ref="H100" si="12">G100/12</f>
        <v>#DIV/0!</v>
      </c>
      <c r="I100" s="12"/>
    </row>
    <row r="101" spans="1:10" s="1" customFormat="1" ht="15" x14ac:dyDescent="0.2">
      <c r="A101" s="71"/>
      <c r="B101" s="47"/>
      <c r="C101" s="72"/>
      <c r="D101" s="72"/>
      <c r="E101" s="72"/>
      <c r="F101" s="72"/>
      <c r="G101" s="72"/>
      <c r="H101" s="72"/>
      <c r="I101" s="12"/>
      <c r="J101" s="24"/>
    </row>
    <row r="102" spans="1:10" s="1" customFormat="1" ht="15.75" thickBot="1" x14ac:dyDescent="0.25">
      <c r="A102" s="71"/>
      <c r="B102" s="47"/>
      <c r="C102" s="72"/>
      <c r="D102" s="72"/>
      <c r="E102" s="72"/>
      <c r="F102" s="72"/>
      <c r="G102" s="72"/>
      <c r="H102" s="72"/>
      <c r="I102" s="12"/>
    </row>
    <row r="103" spans="1:10" s="1" customFormat="1" ht="15" thickBot="1" x14ac:dyDescent="0.25">
      <c r="A103" s="53" t="s">
        <v>77</v>
      </c>
      <c r="B103" s="60"/>
      <c r="C103" s="61"/>
      <c r="D103" s="61">
        <f>D93+D99</f>
        <v>986243.39400000009</v>
      </c>
      <c r="E103" s="61" t="e">
        <f t="shared" ref="E103:H103" si="13">E93+E99</f>
        <v>#REF!</v>
      </c>
      <c r="F103" s="61" t="e">
        <f t="shared" si="13"/>
        <v>#REF!</v>
      </c>
      <c r="G103" s="61">
        <f t="shared" si="13"/>
        <v>163.57239426808641</v>
      </c>
      <c r="H103" s="61">
        <f t="shared" si="13"/>
        <v>13.631032855673862</v>
      </c>
    </row>
    <row r="104" spans="1:10" s="1" customFormat="1" x14ac:dyDescent="0.2">
      <c r="A104" s="71"/>
      <c r="B104" s="47"/>
      <c r="C104" s="72"/>
      <c r="D104" s="72"/>
      <c r="E104" s="72"/>
      <c r="F104" s="72"/>
      <c r="G104" s="72"/>
      <c r="H104" s="72"/>
    </row>
    <row r="105" spans="1:10" s="1" customFormat="1" x14ac:dyDescent="0.2">
      <c r="A105" s="71"/>
      <c r="B105" s="47"/>
      <c r="C105" s="72"/>
      <c r="D105" s="72"/>
      <c r="E105" s="72"/>
      <c r="F105" s="72"/>
      <c r="G105" s="72"/>
      <c r="H105" s="72"/>
    </row>
    <row r="106" spans="1:10" s="25" customFormat="1" ht="18.75" x14ac:dyDescent="0.4">
      <c r="A106" s="111" t="s">
        <v>72</v>
      </c>
      <c r="B106" s="111"/>
      <c r="C106" s="111"/>
      <c r="D106" s="111"/>
      <c r="E106" s="111"/>
      <c r="F106" s="111"/>
      <c r="G106" s="59"/>
      <c r="H106" s="59"/>
    </row>
    <row r="107" spans="1:10" s="1" customFormat="1" x14ac:dyDescent="0.2">
      <c r="A107" s="59"/>
      <c r="B107" s="59"/>
      <c r="C107" s="59"/>
      <c r="D107" s="59"/>
      <c r="E107" s="59"/>
      <c r="F107" s="59"/>
      <c r="G107" s="59"/>
      <c r="H107" s="59"/>
    </row>
    <row r="108" spans="1:10" s="1" customFormat="1" x14ac:dyDescent="0.2">
      <c r="A108" s="58" t="s">
        <v>73</v>
      </c>
      <c r="B108" s="59"/>
      <c r="C108" s="59"/>
      <c r="D108" s="59"/>
      <c r="E108" s="59"/>
      <c r="F108" s="59"/>
      <c r="G108" s="59"/>
      <c r="H108" s="59"/>
    </row>
  </sheetData>
  <mergeCells count="12">
    <mergeCell ref="A106:F106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проект!Область_печати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2015-05-25T09:42:34Z</cp:lastPrinted>
  <dcterms:created xsi:type="dcterms:W3CDTF">2012-04-11T11:17:17Z</dcterms:created>
  <dcterms:modified xsi:type="dcterms:W3CDTF">2015-05-25T09:43:15Z</dcterms:modified>
</cp:coreProperties>
</file>