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480" windowHeight="11400" activeTab="2"/>
  </bookViews>
  <sheets>
    <sheet name="проект 290 Пост." sheetId="6" r:id="rId1"/>
    <sheet name="по заявлению" sheetId="7" r:id="rId2"/>
    <sheet name="по голосованию" sheetId="8" r:id="rId3"/>
  </sheets>
  <definedNames>
    <definedName name="_xlnm.Print_Area" localSheetId="2">'по голосованию'!$A$1:$F$125</definedName>
    <definedName name="_xlnm.Print_Area" localSheetId="1">'по заявлению'!$A$1:$F$126</definedName>
    <definedName name="_xlnm.Print_Area" localSheetId="0">'проект 290 Пост.'!$A$1:$F$130</definedName>
  </definedNames>
  <calcPr calcId="145621"/>
</workbook>
</file>

<file path=xl/calcChain.xml><?xml version="1.0" encoding="utf-8"?>
<calcChain xmlns="http://schemas.openxmlformats.org/spreadsheetml/2006/main">
  <c r="E112" i="8" l="1"/>
  <c r="F112" i="8" s="1"/>
  <c r="E111" i="8"/>
  <c r="F111" i="8" s="1"/>
  <c r="E110" i="8"/>
  <c r="F110" i="8" s="1"/>
  <c r="E109" i="8"/>
  <c r="F109" i="8" s="1"/>
  <c r="E108" i="8"/>
  <c r="D108" i="8"/>
  <c r="E102" i="8"/>
  <c r="D102" i="8" s="1"/>
  <c r="E101" i="8"/>
  <c r="F101" i="8" s="1"/>
  <c r="D98" i="8"/>
  <c r="E98" i="8" s="1"/>
  <c r="F98" i="8" s="1"/>
  <c r="D95" i="8"/>
  <c r="E95" i="8" s="1"/>
  <c r="F95" i="8" s="1"/>
  <c r="E92" i="8"/>
  <c r="F92" i="8" s="1"/>
  <c r="D92" i="8"/>
  <c r="D91" i="8"/>
  <c r="D90" i="8"/>
  <c r="D85" i="8"/>
  <c r="E85" i="8" s="1"/>
  <c r="F85" i="8" s="1"/>
  <c r="D80" i="8"/>
  <c r="E80" i="8" s="1"/>
  <c r="F80" i="8" s="1"/>
  <c r="D79" i="8"/>
  <c r="D78" i="8"/>
  <c r="D75" i="8" s="1"/>
  <c r="E75" i="8" s="1"/>
  <c r="F75" i="8" s="1"/>
  <c r="E61" i="8"/>
  <c r="F61" i="8" s="1"/>
  <c r="D61" i="8"/>
  <c r="F60" i="8"/>
  <c r="E59" i="8"/>
  <c r="F59" i="8" s="1"/>
  <c r="E58" i="8"/>
  <c r="D58" i="8" s="1"/>
  <c r="E48" i="8"/>
  <c r="D48" i="8" s="1"/>
  <c r="E47" i="8"/>
  <c r="F47" i="8" s="1"/>
  <c r="E46" i="8"/>
  <c r="F46" i="8" s="1"/>
  <c r="E40" i="8"/>
  <c r="F40" i="8" s="1"/>
  <c r="E39" i="8"/>
  <c r="D39" i="8"/>
  <c r="E38" i="8"/>
  <c r="D38" i="8"/>
  <c r="E27" i="8"/>
  <c r="D27" i="8"/>
  <c r="F26" i="8"/>
  <c r="F14" i="8"/>
  <c r="E14" i="8" s="1"/>
  <c r="D14" i="8" s="1"/>
  <c r="D103" i="8" l="1"/>
  <c r="D115" i="8" s="1"/>
  <c r="F108" i="8"/>
  <c r="F103" i="8"/>
  <c r="F115" i="8" s="1"/>
  <c r="E103" i="8"/>
  <c r="E115" i="8" s="1"/>
  <c r="E119" i="7"/>
  <c r="F119" i="7"/>
  <c r="D119" i="7"/>
  <c r="D108" i="7"/>
  <c r="E117" i="7"/>
  <c r="F117" i="7" s="1"/>
  <c r="E112" i="7"/>
  <c r="F112" i="7" s="1"/>
  <c r="E111" i="7"/>
  <c r="F111" i="7" s="1"/>
  <c r="E110" i="7"/>
  <c r="F110" i="7" s="1"/>
  <c r="E109" i="7"/>
  <c r="F109" i="7" s="1"/>
  <c r="F108" i="7" s="1"/>
  <c r="E102" i="7"/>
  <c r="D102" i="7" s="1"/>
  <c r="E101" i="7"/>
  <c r="F101" i="7" s="1"/>
  <c r="D98" i="7"/>
  <c r="E98" i="7" s="1"/>
  <c r="F98" i="7" s="1"/>
  <c r="D95" i="7"/>
  <c r="E95" i="7" s="1"/>
  <c r="F95" i="7" s="1"/>
  <c r="D92" i="7"/>
  <c r="E92" i="7" s="1"/>
  <c r="F92" i="7" s="1"/>
  <c r="D91" i="7"/>
  <c r="D90" i="7"/>
  <c r="D80" i="7"/>
  <c r="E80" i="7" s="1"/>
  <c r="F80" i="7" s="1"/>
  <c r="D79" i="7"/>
  <c r="D78" i="7"/>
  <c r="D61" i="7"/>
  <c r="E61" i="7" s="1"/>
  <c r="F61" i="7" s="1"/>
  <c r="F60" i="7"/>
  <c r="E59" i="7"/>
  <c r="F59" i="7" s="1"/>
  <c r="E58" i="7"/>
  <c r="D58" i="7" s="1"/>
  <c r="E48" i="7"/>
  <c r="D48" i="7" s="1"/>
  <c r="E47" i="7"/>
  <c r="F47" i="7" s="1"/>
  <c r="E46" i="7"/>
  <c r="F46" i="7" s="1"/>
  <c r="E40" i="7"/>
  <c r="F40" i="7" s="1"/>
  <c r="E39" i="7"/>
  <c r="D39" i="7" s="1"/>
  <c r="E38" i="7"/>
  <c r="D38" i="7" s="1"/>
  <c r="E27" i="7"/>
  <c r="D27" i="7" s="1"/>
  <c r="F26" i="7"/>
  <c r="F14" i="7" s="1"/>
  <c r="E14" i="7" s="1"/>
  <c r="D14" i="7" s="1"/>
  <c r="E108" i="7" l="1"/>
  <c r="D85" i="7"/>
  <c r="E85" i="7" s="1"/>
  <c r="F85" i="7" s="1"/>
  <c r="D75" i="7"/>
  <c r="E75" i="7" s="1"/>
  <c r="F75" i="7" s="1"/>
  <c r="D108" i="6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D98" i="6"/>
  <c r="D95" i="6"/>
  <c r="D80" i="6"/>
  <c r="D61" i="6"/>
  <c r="F60" i="6"/>
  <c r="E59" i="6"/>
  <c r="F59" i="6" s="1"/>
  <c r="D103" i="7" l="1"/>
  <c r="D115" i="7" s="1"/>
  <c r="F103" i="7"/>
  <c r="F115" i="7" s="1"/>
  <c r="E103" i="7"/>
  <c r="E115" i="7" s="1"/>
  <c r="F101" i="6"/>
  <c r="E101" i="6"/>
  <c r="E40" i="6" l="1"/>
  <c r="F40" i="6" s="1"/>
  <c r="F26" i="6"/>
  <c r="E58" i="6" l="1"/>
  <c r="E109" i="6" l="1"/>
  <c r="E108" i="6" s="1"/>
  <c r="F109" i="6" l="1"/>
  <c r="F108" i="6" s="1"/>
  <c r="D92" i="6" l="1"/>
  <c r="F14" i="6"/>
  <c r="D58" i="6" l="1"/>
  <c r="E80" i="6" l="1"/>
  <c r="F80" i="6" s="1"/>
  <c r="E102" i="6"/>
  <c r="E100" i="6"/>
  <c r="E97" i="6"/>
  <c r="E95" i="6"/>
  <c r="F95" i="6" s="1"/>
  <c r="E91" i="6"/>
  <c r="D91" i="6" s="1"/>
  <c r="E90" i="6"/>
  <c r="D90" i="6" s="1"/>
  <c r="D79" i="6"/>
  <c r="D78" i="6"/>
  <c r="E61" i="6"/>
  <c r="F61" i="6" s="1"/>
  <c r="E48" i="6"/>
  <c r="D48" i="6" s="1"/>
  <c r="E47" i="6"/>
  <c r="F47" i="6" s="1"/>
  <c r="E46" i="6"/>
  <c r="F46" i="6" s="1"/>
  <c r="E39" i="6"/>
  <c r="D39" i="6" s="1"/>
  <c r="E38" i="6"/>
  <c r="D38" i="6" s="1"/>
  <c r="E27" i="6"/>
  <c r="D27" i="6" s="1"/>
  <c r="E14" i="6"/>
  <c r="D14" i="6" s="1"/>
  <c r="D85" i="6" l="1"/>
  <c r="E85" i="6" s="1"/>
  <c r="F85" i="6" s="1"/>
  <c r="D75" i="6"/>
  <c r="E75" i="6" s="1"/>
  <c r="F75" i="6" s="1"/>
  <c r="D102" i="6"/>
  <c r="E98" i="6"/>
  <c r="F98" i="6" s="1"/>
  <c r="D103" i="6" l="1"/>
  <c r="D124" i="6" s="1"/>
  <c r="E92" i="6"/>
  <c r="E103" i="6" s="1"/>
  <c r="E124" i="6" s="1"/>
  <c r="F92" i="6" l="1"/>
  <c r="F103" i="6" s="1"/>
  <c r="F124" i="6" l="1"/>
</calcChain>
</file>

<file path=xl/sharedStrings.xml><?xml version="1.0" encoding="utf-8"?>
<sst xmlns="http://schemas.openxmlformats.org/spreadsheetml/2006/main" count="640" uniqueCount="159">
  <si>
    <t>(многоквартирный дом с газовыми плитами )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</si>
  <si>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</si>
  <si>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</si>
  <si>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</si>
  <si>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</si>
  <si>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</si>
  <si>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</si>
  <si>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</si>
  <si>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Уборка земельного участка, входящего в состав общего имущества</t>
  </si>
  <si>
    <t>6 раз в неделю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</si>
  <si>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</si>
  <si>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</si>
  <si>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</si>
  <si>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</si>
  <si>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по мере необходимости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</si>
  <si>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</si>
  <si>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</si>
  <si>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</si>
  <si>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</si>
  <si>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</si>
  <si>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</si>
  <si>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</si>
  <si>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</si>
  <si>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</si>
  <si>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</si>
  <si>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</si>
  <si>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</si>
  <si>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</si>
  <si>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</si>
  <si>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</si>
  <si>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</si>
  <si>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</si>
  <si>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</si>
  <si>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3 раза в год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</si>
  <si>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</si>
  <si>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</si>
  <si>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</si>
  <si>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</si>
  <si>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</si>
  <si>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</si>
  <si>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</si>
  <si>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</si>
  <si>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</si>
  <si>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ИТОГО:</t>
  </si>
  <si>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</si>
  <si>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</si>
  <si>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Приложение №3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</si>
  <si>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</si>
  <si>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</si>
  <si>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Дополнительные работы (по текущему ремонту), в т.ч.:</t>
  </si>
  <si>
    <t>ВСЕГО:</t>
  </si>
  <si>
    <t>постоянно</t>
  </si>
  <si>
    <t>ведение технической документации</t>
  </si>
  <si>
    <t>очистка урн от мусора</t>
  </si>
  <si>
    <t>1 раз в сутки во время гололеда</t>
  </si>
  <si>
    <t>подключение системы отопления с регулировкой</t>
  </si>
  <si>
    <t>ремонт отмостки 57 м2</t>
  </si>
  <si>
    <t>Сбор, вывоз и утилизация ТБО*, руб./м2</t>
  </si>
  <si>
    <t>ремонт козырьков над входом в подъезд - 3 шт.</t>
  </si>
  <si>
    <t>учет работ по капремонту</t>
  </si>
  <si>
    <t>1 раз в 3 года</t>
  </si>
  <si>
    <t>Управление многоквартирным домом, всего в т.ч.</t>
  </si>
  <si>
    <t>гидравлическое испытание элеваторных узлов и запорной арматуры</t>
  </si>
  <si>
    <t>очистка  водосточных воронок</t>
  </si>
  <si>
    <t xml:space="preserve">Проект </t>
  </si>
  <si>
    <t>2016 -2017 гг.</t>
  </si>
  <si>
    <t>(стоимость услуг  увеличена на 10 % в соответствии с уровнем инфляции 2015 г.)</t>
  </si>
  <si>
    <t>по адресу: ул.Парковая, д.35 (S жилые + нежилые =6029,4  м2, S придом.тер. = 3554 м2)</t>
  </si>
  <si>
    <t>на период с 01.05.2016 по 30.04.2017 гг.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</si>
  <si>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</si>
  <si>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</si>
  <si>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</si>
  <si>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</si>
  <si>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</si>
  <si>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</si>
  <si>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</si>
  <si>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</si>
  <si>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объем работ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</si>
  <si>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</si>
  <si>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</si>
  <si>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</si>
  <si>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</si>
  <si>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</si>
  <si>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сдвижка и подметание снега при отсутствии снегопадов</t>
  </si>
  <si>
    <t>сдвижка и подметание снега при снегопаде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</si>
  <si>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</si>
  <si>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</si>
  <si>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</si>
  <si>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</si>
  <si>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</si>
  <si>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</si>
  <si>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</si>
  <si>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</si>
  <si>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</si>
  <si>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</si>
  <si>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</si>
  <si>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</si>
  <si>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</si>
  <si>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</si>
  <si>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</si>
  <si>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</si>
  <si>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</si>
  <si>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</si>
  <si>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</si>
  <si>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</si>
  <si>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</si>
  <si>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</si>
  <si>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</si>
  <si>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смена задвижек СТС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</si>
  <si>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</si>
  <si>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</si>
  <si>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</si>
  <si>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</si>
  <si>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1 раз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</si>
  <si>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</si>
  <si>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</si>
  <si>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</si>
  <si>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</si>
  <si>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</si>
  <si>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</si>
  <si>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</si>
  <si>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</si>
  <si>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устройство мягкой кровли - 100 м2</t>
  </si>
  <si>
    <t>ремонт межпанельных швов - 50 м2</t>
  </si>
  <si>
    <t>смена шаровых кранов на отоплении в тех.подвале СТС Ду 40 мм - 8 шт.; Ду 32 мм - 4 шт; Ду 25 мм - 15 шт; Ду 20 мм - 20 шт.; Ду 15 мм - 35 шт.</t>
  </si>
  <si>
    <t>прокладка циркуляционной линии ГВС (1 подъезд) диам.25 мм - 6 м.п.</t>
  </si>
  <si>
    <t>установка фильтра на ввод ХВС (общ) диам.50 мм - 1 шт.</t>
  </si>
  <si>
    <t>установка обратного клапана на ввод ХВС на ВВП диам.80 мм - 1 шт.</t>
  </si>
  <si>
    <t>смена задвижек ХВС (секционные) под 3,4 подъездами Ду 80 мм - 2 шт.</t>
  </si>
  <si>
    <t>смена трубопроводов канализации (под 3 -м подъездом) ПВХ на ПВХ Ду 50 мм - 4 мп</t>
  </si>
  <si>
    <t>изоляция трубопроводов ГВС: стеклоткань - 40 п.м; "K-FIEKS" диам.25 мм - 25 мп</t>
  </si>
  <si>
    <t>6029,4 м2</t>
  </si>
  <si>
    <t>3554,0 м2</t>
  </si>
  <si>
    <t>1 шт</t>
  </si>
  <si>
    <t>Проверка исправности, работоспособности, регулировка и техническое обслуживание  теплосчетчика для ГВС и теплоснабжения (многоканальный)</t>
  </si>
  <si>
    <t xml:space="preserve">ревизия задвижек отопления </t>
  </si>
  <si>
    <t>восстановление циркуляции ГВС (после опрессовки и проверки бойлера на плотность и прочность), сброс воздушных пробок</t>
  </si>
  <si>
    <t>4 раза в год</t>
  </si>
  <si>
    <t>очистка от снега и льда подъездных козырьков</t>
  </si>
  <si>
    <t>погодное регулирование системы отопления (ориентировочная стоимость)</t>
  </si>
  <si>
    <t>от______________2016г.</t>
  </si>
  <si>
    <r>
      <rPr>
        <b/>
        <sz val="9"/>
        <rFont val="Arial Black"/>
        <family val="2"/>
        <charset val="204"/>
      </rPr>
      <t>Работы заявочного характера</t>
    </r>
    <r>
      <rPr>
        <sz val="9"/>
        <rFont val="Arial"/>
        <family val="2"/>
        <charset val="204"/>
      </rPr>
      <t xml:space="preserve"> 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</si>
  <si>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939,7 м2</t>
  </si>
  <si>
    <t>1081 м</t>
  </si>
  <si>
    <t>1684,99 м2</t>
  </si>
  <si>
    <t>1510 м</t>
  </si>
  <si>
    <t>1020 м</t>
  </si>
  <si>
    <t>455 м</t>
  </si>
  <si>
    <t>818 м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</si>
  <si>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</si>
  <si>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430 м</t>
  </si>
  <si>
    <t>105 каналов</t>
  </si>
  <si>
    <t xml:space="preserve"> замена неисправных контрольно-измерительных прибоов (манометров, термометров и т.д) 4 шт.</t>
  </si>
  <si>
    <r>
      <rPr>
        <b/>
        <sz val="10"/>
        <rFont val="Arial Black"/>
        <family val="2"/>
        <charset val="204"/>
      </rPr>
      <t>Работы заявочного характера</t>
    </r>
    <r>
      <rPr>
        <sz val="10"/>
        <rFont val="Arial"/>
        <family val="2"/>
        <charset val="204"/>
      </rPr>
      <t xml:space="preserve"> 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всстановление общедомового уличного освещения, очистка водосточных воронок, очистка от снега и льда подъездных козырьков)</t>
    </r>
  </si>
  <si>
    <t>устройство мягкой кровли - 30 м2</t>
  </si>
  <si>
    <t>ВСЕГО (без содержания лестничных клеток)</t>
  </si>
  <si>
    <t>ВСЕГО (с  содержанием  лестничных клеток)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</si>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</sst>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9"/>
      <name val="Arial Black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i/>
      <u/>
      <sz val="9"/>
      <name val="Arial Black"/>
      <family val="2"/>
      <charset val="204"/>
    </font>
    <font>
      <b/>
      <sz val="9"/>
      <name val="Arial Black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11" fillId="2" borderId="0" xfId="0" applyFont="1" applyFill="1"/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2" fontId="14" fillId="2" borderId="18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6" fillId="2" borderId="1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 wrapText="1"/>
    </xf>
    <xf numFmtId="2" fontId="15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7" fillId="2" borderId="13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4" fillId="2" borderId="20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left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0" fontId="6" fillId="3" borderId="0" xfId="0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4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82" zoomScale="80" zoomScaleNormal="80" workbookViewId="0">
      <selection activeCell="I106" sqref="I106"/>
    </sheetView>
  </sheetViews>
  <sheetFormatPr defaultRowHeight="12.75" x14ac:dyDescent="0.2"/>
  <cols>
    <col min="1" max="1" width="74.140625" style="2" customWidth="1"/>
    <col min="2" max="2" width="18" style="2" customWidth="1"/>
    <col min="3" max="3" width="13.85546875" style="2" customWidth="1"/>
    <col min="4" max="4" width="17.85546875" style="2" customWidth="1"/>
    <col min="5" max="5" width="13.85546875" style="2" customWidth="1"/>
    <col min="6" max="6" width="23" style="2" bestFit="1" customWidth="1"/>
    <col min="7" max="7" width="13.140625" style="2" customWidth="1"/>
    <col min="8" max="8" width="15.42578125" style="2" customWidth="1"/>
    <col min="9" max="9" width="18.7109375" style="2" customWidth="1"/>
    <col min="10" max="12" width="15.42578125" style="2" customWidth="1"/>
    <col min="13" max="16384" width="9.140625" style="2"/>
  </cols>
  <sheetData>
    <row r="1" spans="1:7" ht="16.5" customHeight="1" x14ac:dyDescent="0.2">
      <c r="A1" s="103" t="s">
        <v>46</v>
      </c>
      <c r="B1" s="104"/>
      <c r="C1" s="104"/>
      <c r="D1" s="104"/>
      <c r="E1" s="104"/>
      <c r="F1" s="104"/>
    </row>
    <row r="2" spans="1:7" ht="19.5" customHeight="1" x14ac:dyDescent="0.3">
      <c r="A2" s="65" t="s">
        <v>65</v>
      </c>
      <c r="B2" s="105" t="s">
        <v>44</v>
      </c>
      <c r="C2" s="105"/>
      <c r="D2" s="105"/>
      <c r="E2" s="104"/>
      <c r="F2" s="104"/>
    </row>
    <row r="3" spans="1:7" ht="14.25" customHeight="1" x14ac:dyDescent="0.3">
      <c r="A3" s="3"/>
      <c r="B3" s="105" t="s">
        <v>140</v>
      </c>
      <c r="C3" s="105"/>
      <c r="D3" s="105"/>
      <c r="E3" s="104"/>
      <c r="F3" s="104"/>
    </row>
    <row r="4" spans="1:7" ht="14.25" customHeight="1" x14ac:dyDescent="0.3">
      <c r="B4" s="105"/>
      <c r="C4" s="105"/>
      <c r="D4" s="105"/>
      <c r="E4" s="104"/>
      <c r="F4" s="104"/>
    </row>
    <row r="5" spans="1:7" ht="35.25" customHeight="1" x14ac:dyDescent="0.25">
      <c r="A5" s="106" t="s">
        <v>64</v>
      </c>
      <c r="B5" s="107"/>
      <c r="C5" s="107"/>
      <c r="D5" s="107"/>
      <c r="E5" s="107"/>
      <c r="F5" s="107"/>
      <c r="G5" s="4"/>
    </row>
    <row r="6" spans="1:7" ht="21.75" customHeight="1" x14ac:dyDescent="0.2">
      <c r="A6" s="108" t="s">
        <v>66</v>
      </c>
      <c r="B6" s="108"/>
      <c r="C6" s="108"/>
      <c r="D6" s="108"/>
      <c r="E6" s="108"/>
      <c r="F6" s="108"/>
      <c r="G6" s="4"/>
    </row>
    <row r="7" spans="1:7" s="5" customFormat="1" ht="22.5" customHeight="1" x14ac:dyDescent="0.4">
      <c r="A7" s="93" t="s">
        <v>45</v>
      </c>
      <c r="B7" s="93"/>
      <c r="C7" s="93"/>
      <c r="D7" s="93"/>
      <c r="E7" s="94"/>
      <c r="F7" s="94"/>
    </row>
    <row r="8" spans="1:7" s="6" customFormat="1" ht="18.75" customHeight="1" x14ac:dyDescent="0.4">
      <c r="A8" s="93" t="s">
        <v>67</v>
      </c>
      <c r="B8" s="93"/>
      <c r="C8" s="93"/>
      <c r="D8" s="93"/>
      <c r="E8" s="94"/>
      <c r="F8" s="94"/>
    </row>
    <row r="9" spans="1:7" s="6" customFormat="1" ht="18.75" customHeight="1" x14ac:dyDescent="0.4">
      <c r="A9" s="95" t="s">
        <v>68</v>
      </c>
      <c r="B9" s="95"/>
      <c r="C9" s="95"/>
      <c r="D9" s="95"/>
      <c r="E9" s="95"/>
      <c r="F9" s="95"/>
    </row>
    <row r="10" spans="1:7" s="7" customFormat="1" ht="17.25" customHeight="1" thickBot="1" x14ac:dyDescent="0.25">
      <c r="A10" s="96" t="s">
        <v>0</v>
      </c>
      <c r="B10" s="96"/>
      <c r="C10" s="96"/>
      <c r="D10" s="96"/>
      <c r="E10" s="97"/>
      <c r="F10" s="97"/>
    </row>
    <row r="11" spans="1:7" s="12" customFormat="1" ht="139.5" customHeight="1" thickBot="1" x14ac:dyDescent="0.25">
      <c r="A11" s="8" t="s">
        <v>1</v>
      </c>
      <c r="B11" s="9" t="s">
        <v>2</v>
      </c>
      <c r="C11" s="10" t="s">
        <v>77</v>
      </c>
      <c r="D11" s="10" t="s">
        <v>4</v>
      </c>
      <c r="E11" s="10" t="s">
        <v>3</v>
      </c>
      <c r="F11" s="11" t="s">
        <v>5</v>
      </c>
    </row>
    <row r="12" spans="1:7" s="18" customFormat="1" x14ac:dyDescent="0.2">
      <c r="A12" s="13">
        <v>1</v>
      </c>
      <c r="B12" s="14">
        <v>2</v>
      </c>
      <c r="C12" s="15">
        <v>3</v>
      </c>
      <c r="D12" s="15">
        <v>4</v>
      </c>
      <c r="E12" s="16">
        <v>5</v>
      </c>
      <c r="F12" s="17">
        <v>6</v>
      </c>
    </row>
    <row r="13" spans="1:7" s="18" customFormat="1" ht="49.5" customHeight="1" x14ac:dyDescent="0.2">
      <c r="A13" s="98" t="s">
        <v>6</v>
      </c>
      <c r="B13" s="99"/>
      <c r="C13" s="99"/>
      <c r="D13" s="99"/>
      <c r="E13" s="100"/>
      <c r="F13" s="101"/>
    </row>
    <row r="14" spans="1:7" s="12" customFormat="1" ht="18" customHeight="1" x14ac:dyDescent="0.2">
      <c r="A14" s="75" t="s">
        <v>61</v>
      </c>
      <c r="B14" s="76" t="s">
        <v>7</v>
      </c>
      <c r="C14" s="27" t="s">
        <v>131</v>
      </c>
      <c r="D14" s="27">
        <f>E14*G14</f>
        <v>243105.40800000002</v>
      </c>
      <c r="E14" s="26">
        <f t="shared" ref="E14:E48" si="0">F14*12</f>
        <v>40.320000000000007</v>
      </c>
      <c r="F14" s="28">
        <f>F24+F26</f>
        <v>3.3600000000000003</v>
      </c>
      <c r="G14" s="12">
        <v>6029.4</v>
      </c>
    </row>
    <row r="15" spans="1:7" s="12" customFormat="1" ht="30" customHeight="1" x14ac:dyDescent="0.2">
      <c r="A15" s="82" t="s">
        <v>69</v>
      </c>
      <c r="B15" s="83" t="s">
        <v>51</v>
      </c>
      <c r="C15" s="27"/>
      <c r="D15" s="27"/>
      <c r="E15" s="26"/>
      <c r="F15" s="28"/>
      <c r="G15" s="12">
        <v>6029.4</v>
      </c>
    </row>
    <row r="16" spans="1:7" s="12" customFormat="1" ht="15.75" customHeight="1" x14ac:dyDescent="0.2">
      <c r="A16" s="82" t="s">
        <v>52</v>
      </c>
      <c r="B16" s="83" t="s">
        <v>51</v>
      </c>
      <c r="C16" s="27"/>
      <c r="D16" s="27"/>
      <c r="E16" s="26"/>
      <c r="F16" s="28"/>
      <c r="G16" s="12">
        <v>6029.4</v>
      </c>
    </row>
    <row r="17" spans="1:7" s="12" customFormat="1" ht="120.75" customHeight="1" x14ac:dyDescent="0.2">
      <c r="A17" s="82" t="s">
        <v>70</v>
      </c>
      <c r="B17" s="83" t="s">
        <v>25</v>
      </c>
      <c r="C17" s="27"/>
      <c r="D17" s="27"/>
      <c r="E17" s="26"/>
      <c r="F17" s="28"/>
      <c r="G17" s="12">
        <v>6029.4</v>
      </c>
    </row>
    <row r="18" spans="1:7" s="12" customFormat="1" ht="15.75" customHeight="1" x14ac:dyDescent="0.2">
      <c r="A18" s="82" t="s">
        <v>71</v>
      </c>
      <c r="B18" s="83" t="s">
        <v>51</v>
      </c>
      <c r="C18" s="27"/>
      <c r="D18" s="27"/>
      <c r="E18" s="26"/>
      <c r="F18" s="28"/>
      <c r="G18" s="12">
        <v>6029.4</v>
      </c>
    </row>
    <row r="19" spans="1:7" s="12" customFormat="1" ht="15.75" customHeight="1" x14ac:dyDescent="0.2">
      <c r="A19" s="82" t="s">
        <v>72</v>
      </c>
      <c r="B19" s="83" t="s">
        <v>51</v>
      </c>
      <c r="C19" s="27"/>
      <c r="D19" s="27"/>
      <c r="E19" s="26"/>
      <c r="F19" s="28"/>
      <c r="G19" s="12">
        <v>6029.4</v>
      </c>
    </row>
    <row r="20" spans="1:7" s="12" customFormat="1" ht="25.5" x14ac:dyDescent="0.2">
      <c r="A20" s="82" t="s">
        <v>73</v>
      </c>
      <c r="B20" s="83" t="s">
        <v>14</v>
      </c>
      <c r="C20" s="27"/>
      <c r="D20" s="27"/>
      <c r="E20" s="26"/>
      <c r="F20" s="28"/>
      <c r="G20" s="12">
        <v>6029.4</v>
      </c>
    </row>
    <row r="21" spans="1:7" s="12" customFormat="1" ht="15" x14ac:dyDescent="0.2">
      <c r="A21" s="82" t="s">
        <v>74</v>
      </c>
      <c r="B21" s="83" t="s">
        <v>11</v>
      </c>
      <c r="C21" s="27"/>
      <c r="D21" s="27"/>
      <c r="E21" s="26"/>
      <c r="F21" s="28"/>
      <c r="G21" s="12">
        <v>6029.4</v>
      </c>
    </row>
    <row r="22" spans="1:7" s="12" customFormat="1" ht="15" x14ac:dyDescent="0.2">
      <c r="A22" s="82" t="s">
        <v>75</v>
      </c>
      <c r="B22" s="83" t="s">
        <v>51</v>
      </c>
      <c r="C22" s="27"/>
      <c r="D22" s="27"/>
      <c r="E22" s="26"/>
      <c r="F22" s="28"/>
      <c r="G22" s="12">
        <v>6029.4</v>
      </c>
    </row>
    <row r="23" spans="1:7" s="12" customFormat="1" ht="15" x14ac:dyDescent="0.2">
      <c r="A23" s="82" t="s">
        <v>76</v>
      </c>
      <c r="B23" s="83" t="s">
        <v>22</v>
      </c>
      <c r="C23" s="27"/>
      <c r="D23" s="27"/>
      <c r="E23" s="26"/>
      <c r="F23" s="28"/>
      <c r="G23" s="12">
        <v>6029.4</v>
      </c>
    </row>
    <row r="24" spans="1:7" s="12" customFormat="1" ht="15" x14ac:dyDescent="0.2">
      <c r="A24" s="24" t="s">
        <v>43</v>
      </c>
      <c r="B24" s="30"/>
      <c r="C24" s="27"/>
      <c r="D24" s="27"/>
      <c r="E24" s="26"/>
      <c r="F24" s="28">
        <v>3.24</v>
      </c>
      <c r="G24" s="12">
        <v>6029.4</v>
      </c>
    </row>
    <row r="25" spans="1:7" s="12" customFormat="1" ht="15" x14ac:dyDescent="0.2">
      <c r="A25" s="29" t="s">
        <v>59</v>
      </c>
      <c r="B25" s="30" t="s">
        <v>51</v>
      </c>
      <c r="C25" s="27"/>
      <c r="D25" s="27"/>
      <c r="E25" s="26"/>
      <c r="F25" s="62">
        <v>0.12</v>
      </c>
      <c r="G25" s="12">
        <v>6029.4</v>
      </c>
    </row>
    <row r="26" spans="1:7" s="12" customFormat="1" ht="15" x14ac:dyDescent="0.2">
      <c r="A26" s="24" t="s">
        <v>43</v>
      </c>
      <c r="B26" s="30"/>
      <c r="C26" s="27"/>
      <c r="D26" s="27"/>
      <c r="E26" s="26"/>
      <c r="F26" s="28">
        <f>F25</f>
        <v>0.12</v>
      </c>
      <c r="G26" s="12">
        <v>6029.4</v>
      </c>
    </row>
    <row r="27" spans="1:7" s="12" customFormat="1" ht="30" x14ac:dyDescent="0.2">
      <c r="A27" s="75" t="s">
        <v>8</v>
      </c>
      <c r="B27" s="78" t="s">
        <v>9</v>
      </c>
      <c r="C27" s="27" t="s">
        <v>132</v>
      </c>
      <c r="D27" s="27">
        <f t="shared" ref="D27:D48" si="1">E27*G27</f>
        <v>217781.92799999999</v>
      </c>
      <c r="E27" s="26">
        <f t="shared" si="0"/>
        <v>36.119999999999997</v>
      </c>
      <c r="F27" s="28">
        <v>3.01</v>
      </c>
      <c r="G27" s="12">
        <v>6029.4</v>
      </c>
    </row>
    <row r="28" spans="1:7" s="12" customFormat="1" ht="14.25" customHeight="1" x14ac:dyDescent="0.2">
      <c r="A28" s="82" t="s">
        <v>78</v>
      </c>
      <c r="B28" s="83" t="s">
        <v>9</v>
      </c>
      <c r="C28" s="61"/>
      <c r="D28" s="61"/>
      <c r="E28" s="60"/>
      <c r="F28" s="62"/>
      <c r="G28" s="12">
        <v>6029.4</v>
      </c>
    </row>
    <row r="29" spans="1:7" s="12" customFormat="1" ht="15" x14ac:dyDescent="0.2">
      <c r="A29" s="82" t="s">
        <v>79</v>
      </c>
      <c r="B29" s="83" t="s">
        <v>80</v>
      </c>
      <c r="C29" s="61"/>
      <c r="D29" s="61"/>
      <c r="E29" s="60"/>
      <c r="F29" s="62"/>
      <c r="G29" s="12">
        <v>6029.4</v>
      </c>
    </row>
    <row r="30" spans="1:7" s="12" customFormat="1" ht="15.75" customHeight="1" x14ac:dyDescent="0.2">
      <c r="A30" s="82" t="s">
        <v>81</v>
      </c>
      <c r="B30" s="83" t="s">
        <v>82</v>
      </c>
      <c r="C30" s="61"/>
      <c r="D30" s="61"/>
      <c r="E30" s="60"/>
      <c r="F30" s="62"/>
      <c r="G30" s="12">
        <v>6029.4</v>
      </c>
    </row>
    <row r="31" spans="1:7" s="12" customFormat="1" ht="15" x14ac:dyDescent="0.2">
      <c r="A31" s="82" t="s">
        <v>83</v>
      </c>
      <c r="B31" s="83" t="s">
        <v>9</v>
      </c>
      <c r="C31" s="61"/>
      <c r="D31" s="61"/>
      <c r="E31" s="60"/>
      <c r="F31" s="62"/>
      <c r="G31" s="12">
        <v>6029.4</v>
      </c>
    </row>
    <row r="32" spans="1:7" s="12" customFormat="1" ht="25.5" x14ac:dyDescent="0.2">
      <c r="A32" s="82" t="s">
        <v>84</v>
      </c>
      <c r="B32" s="83" t="s">
        <v>14</v>
      </c>
      <c r="C32" s="61"/>
      <c r="D32" s="61"/>
      <c r="E32" s="60"/>
      <c r="F32" s="62"/>
      <c r="G32" s="12">
        <v>6029.4</v>
      </c>
    </row>
    <row r="33" spans="1:7" s="12" customFormat="1" ht="15" x14ac:dyDescent="0.2">
      <c r="A33" s="82" t="s">
        <v>85</v>
      </c>
      <c r="B33" s="83" t="s">
        <v>9</v>
      </c>
      <c r="C33" s="61"/>
      <c r="D33" s="61"/>
      <c r="E33" s="60"/>
      <c r="F33" s="62"/>
      <c r="G33" s="12">
        <v>6029.4</v>
      </c>
    </row>
    <row r="34" spans="1:7" s="12" customFormat="1" ht="15" x14ac:dyDescent="0.2">
      <c r="A34" s="82" t="s">
        <v>53</v>
      </c>
      <c r="B34" s="83" t="s">
        <v>9</v>
      </c>
      <c r="C34" s="61"/>
      <c r="D34" s="61"/>
      <c r="E34" s="60"/>
      <c r="F34" s="62"/>
      <c r="G34" s="12">
        <v>6029.4</v>
      </c>
    </row>
    <row r="35" spans="1:7" s="12" customFormat="1" ht="25.5" x14ac:dyDescent="0.2">
      <c r="A35" s="82" t="s">
        <v>86</v>
      </c>
      <c r="B35" s="83" t="s">
        <v>54</v>
      </c>
      <c r="C35" s="61"/>
      <c r="D35" s="61"/>
      <c r="E35" s="60"/>
      <c r="F35" s="62"/>
      <c r="G35" s="12">
        <v>6029.4</v>
      </c>
    </row>
    <row r="36" spans="1:7" s="12" customFormat="1" ht="30" customHeight="1" x14ac:dyDescent="0.2">
      <c r="A36" s="82" t="s">
        <v>87</v>
      </c>
      <c r="B36" s="83" t="s">
        <v>14</v>
      </c>
      <c r="C36" s="61"/>
      <c r="D36" s="61"/>
      <c r="E36" s="60"/>
      <c r="F36" s="62"/>
      <c r="G36" s="12">
        <v>6029.4</v>
      </c>
    </row>
    <row r="37" spans="1:7" s="12" customFormat="1" ht="30" customHeight="1" x14ac:dyDescent="0.2">
      <c r="A37" s="82" t="s">
        <v>88</v>
      </c>
      <c r="B37" s="83" t="s">
        <v>9</v>
      </c>
      <c r="C37" s="61"/>
      <c r="D37" s="61"/>
      <c r="E37" s="60"/>
      <c r="F37" s="62"/>
      <c r="G37" s="12">
        <v>6029.4</v>
      </c>
    </row>
    <row r="38" spans="1:7" s="19" customFormat="1" ht="15" x14ac:dyDescent="0.2">
      <c r="A38" s="31" t="s">
        <v>10</v>
      </c>
      <c r="B38" s="25" t="s">
        <v>11</v>
      </c>
      <c r="C38" s="27" t="s">
        <v>131</v>
      </c>
      <c r="D38" s="27">
        <f t="shared" si="1"/>
        <v>60052.823999999993</v>
      </c>
      <c r="E38" s="26">
        <f t="shared" si="0"/>
        <v>9.9599999999999991</v>
      </c>
      <c r="F38" s="32">
        <v>0.83</v>
      </c>
      <c r="G38" s="12">
        <v>6029.4</v>
      </c>
    </row>
    <row r="39" spans="1:7" s="12" customFormat="1" ht="15" x14ac:dyDescent="0.2">
      <c r="A39" s="31" t="s">
        <v>12</v>
      </c>
      <c r="B39" s="25" t="s">
        <v>13</v>
      </c>
      <c r="C39" s="27" t="s">
        <v>131</v>
      </c>
      <c r="D39" s="27">
        <f t="shared" si="1"/>
        <v>195352.56000000003</v>
      </c>
      <c r="E39" s="26">
        <f t="shared" si="0"/>
        <v>32.400000000000006</v>
      </c>
      <c r="F39" s="32">
        <v>2.7</v>
      </c>
      <c r="G39" s="12">
        <v>6029.4</v>
      </c>
    </row>
    <row r="40" spans="1:7" s="12" customFormat="1" ht="15" x14ac:dyDescent="0.2">
      <c r="A40" s="79" t="s">
        <v>89</v>
      </c>
      <c r="B40" s="76" t="s">
        <v>9</v>
      </c>
      <c r="C40" s="27" t="s">
        <v>142</v>
      </c>
      <c r="D40" s="27">
        <v>319250.56</v>
      </c>
      <c r="E40" s="26">
        <f>D40/G40</f>
        <v>52.948976680930109</v>
      </c>
      <c r="F40" s="32">
        <f>E40/12</f>
        <v>4.4124147234108424</v>
      </c>
      <c r="G40" s="12">
        <v>6029.4</v>
      </c>
    </row>
    <row r="41" spans="1:7" s="12" customFormat="1" ht="15" x14ac:dyDescent="0.2">
      <c r="A41" s="82" t="s">
        <v>90</v>
      </c>
      <c r="B41" s="83" t="s">
        <v>25</v>
      </c>
      <c r="C41" s="27"/>
      <c r="D41" s="27"/>
      <c r="E41" s="26"/>
      <c r="F41" s="32"/>
      <c r="G41" s="12">
        <v>6029.4</v>
      </c>
    </row>
    <row r="42" spans="1:7" s="12" customFormat="1" ht="18" customHeight="1" x14ac:dyDescent="0.2">
      <c r="A42" s="82" t="s">
        <v>91</v>
      </c>
      <c r="B42" s="83" t="s">
        <v>22</v>
      </c>
      <c r="C42" s="27"/>
      <c r="D42" s="27"/>
      <c r="E42" s="26"/>
      <c r="F42" s="32"/>
      <c r="G42" s="12">
        <v>6029.4</v>
      </c>
    </row>
    <row r="43" spans="1:7" s="12" customFormat="1" ht="15" x14ac:dyDescent="0.2">
      <c r="A43" s="82" t="s">
        <v>92</v>
      </c>
      <c r="B43" s="83" t="s">
        <v>93</v>
      </c>
      <c r="C43" s="27"/>
      <c r="D43" s="27"/>
      <c r="E43" s="26"/>
      <c r="F43" s="32"/>
      <c r="G43" s="12">
        <v>6029.4</v>
      </c>
    </row>
    <row r="44" spans="1:7" s="12" customFormat="1" ht="23.25" customHeight="1" x14ac:dyDescent="0.2">
      <c r="A44" s="82" t="s">
        <v>94</v>
      </c>
      <c r="B44" s="83" t="s">
        <v>95</v>
      </c>
      <c r="C44" s="27"/>
      <c r="D44" s="27"/>
      <c r="E44" s="26"/>
      <c r="F44" s="32"/>
      <c r="G44" s="12">
        <v>6029.4</v>
      </c>
    </row>
    <row r="45" spans="1:7" s="12" customFormat="1" ht="18" customHeight="1" x14ac:dyDescent="0.2">
      <c r="A45" s="82" t="s">
        <v>96</v>
      </c>
      <c r="B45" s="83" t="s">
        <v>93</v>
      </c>
      <c r="C45" s="27"/>
      <c r="D45" s="27"/>
      <c r="E45" s="26"/>
      <c r="F45" s="32"/>
      <c r="G45" s="12">
        <v>6029.4</v>
      </c>
    </row>
    <row r="46" spans="1:7" s="18" customFormat="1" ht="39.75" customHeight="1" x14ac:dyDescent="0.2">
      <c r="A46" s="79" t="s">
        <v>97</v>
      </c>
      <c r="B46" s="76" t="s">
        <v>7</v>
      </c>
      <c r="C46" s="27" t="s">
        <v>133</v>
      </c>
      <c r="D46" s="27">
        <v>2246.7800000000002</v>
      </c>
      <c r="E46" s="26">
        <f>D46/G46</f>
        <v>0.37263741002421474</v>
      </c>
      <c r="F46" s="32">
        <f>E46/12</f>
        <v>3.1053117502017894E-2</v>
      </c>
      <c r="G46" s="12">
        <v>6029.4</v>
      </c>
    </row>
    <row r="47" spans="1:7" s="18" customFormat="1" ht="49.5" customHeight="1" x14ac:dyDescent="0.2">
      <c r="A47" s="79" t="s">
        <v>134</v>
      </c>
      <c r="B47" s="76" t="s">
        <v>7</v>
      </c>
      <c r="C47" s="27" t="s">
        <v>133</v>
      </c>
      <c r="D47" s="27">
        <v>16975.47</v>
      </c>
      <c r="E47" s="26">
        <f>D47/G47</f>
        <v>2.815449298437656</v>
      </c>
      <c r="F47" s="32">
        <f>E47/12+0.01</f>
        <v>0.24462077486980469</v>
      </c>
      <c r="G47" s="12">
        <v>6029.4</v>
      </c>
    </row>
    <row r="48" spans="1:7" s="18" customFormat="1" ht="31.5" customHeight="1" x14ac:dyDescent="0.2">
      <c r="A48" s="79" t="s">
        <v>15</v>
      </c>
      <c r="B48" s="76"/>
      <c r="C48" s="27" t="s">
        <v>143</v>
      </c>
      <c r="D48" s="27">
        <f t="shared" si="1"/>
        <v>14470.560000000001</v>
      </c>
      <c r="E48" s="26">
        <f t="shared" si="0"/>
        <v>2.4000000000000004</v>
      </c>
      <c r="F48" s="32">
        <v>0.2</v>
      </c>
      <c r="G48" s="12">
        <v>6029.4</v>
      </c>
    </row>
    <row r="49" spans="1:9" s="18" customFormat="1" ht="26.25" customHeight="1" x14ac:dyDescent="0.2">
      <c r="A49" s="84" t="s">
        <v>98</v>
      </c>
      <c r="B49" s="85" t="s">
        <v>60</v>
      </c>
      <c r="C49" s="27"/>
      <c r="D49" s="27"/>
      <c r="E49" s="26"/>
      <c r="F49" s="32"/>
      <c r="G49" s="12">
        <v>6029.4</v>
      </c>
    </row>
    <row r="50" spans="1:9" s="18" customFormat="1" ht="28.5" customHeight="1" x14ac:dyDescent="0.2">
      <c r="A50" s="84" t="s">
        <v>99</v>
      </c>
      <c r="B50" s="85" t="s">
        <v>60</v>
      </c>
      <c r="C50" s="27"/>
      <c r="D50" s="27"/>
      <c r="E50" s="26"/>
      <c r="F50" s="32"/>
      <c r="G50" s="12">
        <v>6029.4</v>
      </c>
    </row>
    <row r="51" spans="1:9" s="18" customFormat="1" ht="15" x14ac:dyDescent="0.2">
      <c r="A51" s="84" t="s">
        <v>100</v>
      </c>
      <c r="B51" s="85" t="s">
        <v>51</v>
      </c>
      <c r="C51" s="27"/>
      <c r="D51" s="27"/>
      <c r="E51" s="26"/>
      <c r="F51" s="32"/>
      <c r="G51" s="12">
        <v>6029.4</v>
      </c>
    </row>
    <row r="52" spans="1:9" s="18" customFormat="1" ht="18.75" customHeight="1" x14ac:dyDescent="0.2">
      <c r="A52" s="84" t="s">
        <v>101</v>
      </c>
      <c r="B52" s="85" t="s">
        <v>60</v>
      </c>
      <c r="C52" s="27"/>
      <c r="D52" s="27"/>
      <c r="E52" s="26"/>
      <c r="F52" s="32"/>
      <c r="G52" s="12">
        <v>6029.4</v>
      </c>
    </row>
    <row r="53" spans="1:9" s="18" customFormat="1" ht="25.5" x14ac:dyDescent="0.2">
      <c r="A53" s="84" t="s">
        <v>102</v>
      </c>
      <c r="B53" s="85" t="s">
        <v>60</v>
      </c>
      <c r="C53" s="27"/>
      <c r="D53" s="27"/>
      <c r="E53" s="26"/>
      <c r="F53" s="32"/>
      <c r="G53" s="12">
        <v>6029.4</v>
      </c>
    </row>
    <row r="54" spans="1:9" s="18" customFormat="1" ht="15" x14ac:dyDescent="0.2">
      <c r="A54" s="84" t="s">
        <v>103</v>
      </c>
      <c r="B54" s="85" t="s">
        <v>60</v>
      </c>
      <c r="C54" s="27"/>
      <c r="D54" s="27"/>
      <c r="E54" s="26"/>
      <c r="F54" s="32"/>
      <c r="G54" s="12">
        <v>6029.4</v>
      </c>
    </row>
    <row r="55" spans="1:9" s="18" customFormat="1" ht="29.25" customHeight="1" x14ac:dyDescent="0.2">
      <c r="A55" s="84" t="s">
        <v>104</v>
      </c>
      <c r="B55" s="85" t="s">
        <v>60</v>
      </c>
      <c r="C55" s="27"/>
      <c r="D55" s="27"/>
      <c r="E55" s="26"/>
      <c r="F55" s="32"/>
      <c r="G55" s="12">
        <v>6029.4</v>
      </c>
    </row>
    <row r="56" spans="1:9" s="18" customFormat="1" ht="15" x14ac:dyDescent="0.2">
      <c r="A56" s="84" t="s">
        <v>105</v>
      </c>
      <c r="B56" s="85" t="s">
        <v>60</v>
      </c>
      <c r="C56" s="27"/>
      <c r="D56" s="27"/>
      <c r="E56" s="26"/>
      <c r="F56" s="32"/>
      <c r="G56" s="12">
        <v>6029.4</v>
      </c>
    </row>
    <row r="57" spans="1:9" s="18" customFormat="1" ht="18.75" customHeight="1" x14ac:dyDescent="0.2">
      <c r="A57" s="84" t="s">
        <v>106</v>
      </c>
      <c r="B57" s="85" t="s">
        <v>60</v>
      </c>
      <c r="C57" s="27"/>
      <c r="D57" s="27"/>
      <c r="E57" s="26"/>
      <c r="F57" s="32"/>
      <c r="G57" s="12">
        <v>6029.4</v>
      </c>
    </row>
    <row r="58" spans="1:9" s="12" customFormat="1" ht="15" x14ac:dyDescent="0.2">
      <c r="A58" s="31" t="s">
        <v>16</v>
      </c>
      <c r="B58" s="25" t="s">
        <v>17</v>
      </c>
      <c r="C58" s="27" t="s">
        <v>144</v>
      </c>
      <c r="D58" s="27">
        <f>E58*G58</f>
        <v>5064.6959999999999</v>
      </c>
      <c r="E58" s="26">
        <f>F58*12</f>
        <v>0.84000000000000008</v>
      </c>
      <c r="F58" s="32">
        <v>7.0000000000000007E-2</v>
      </c>
      <c r="G58" s="12">
        <v>6029.4</v>
      </c>
    </row>
    <row r="59" spans="1:9" s="12" customFormat="1" ht="15" x14ac:dyDescent="0.2">
      <c r="A59" s="31" t="s">
        <v>18</v>
      </c>
      <c r="B59" s="34" t="s">
        <v>19</v>
      </c>
      <c r="C59" s="33" t="s">
        <v>144</v>
      </c>
      <c r="D59" s="27">
        <v>3183.52</v>
      </c>
      <c r="E59" s="26">
        <f>D59/G59</f>
        <v>0.52799946926725716</v>
      </c>
      <c r="F59" s="32">
        <f>E59/12</f>
        <v>4.3999955772271428E-2</v>
      </c>
      <c r="G59" s="12">
        <v>6029.4</v>
      </c>
    </row>
    <row r="60" spans="1:9" s="19" customFormat="1" ht="26.25" customHeight="1" x14ac:dyDescent="0.2">
      <c r="A60" s="31" t="s">
        <v>20</v>
      </c>
      <c r="B60" s="25"/>
      <c r="C60" s="33">
        <v>0</v>
      </c>
      <c r="D60" s="27">
        <v>0</v>
      </c>
      <c r="E60" s="26">
        <v>0</v>
      </c>
      <c r="F60" s="32">
        <f>E60/12</f>
        <v>0</v>
      </c>
      <c r="G60" s="12">
        <v>6029.4</v>
      </c>
    </row>
    <row r="61" spans="1:9" s="19" customFormat="1" ht="15" x14ac:dyDescent="0.2">
      <c r="A61" s="31" t="s">
        <v>21</v>
      </c>
      <c r="B61" s="25"/>
      <c r="C61" s="26" t="s">
        <v>145</v>
      </c>
      <c r="D61" s="26">
        <f>D62+D63+D64+D65+D66+D67+D68+D69+D70+D71+D72+D73+D74</f>
        <v>46178.420000000006</v>
      </c>
      <c r="E61" s="26">
        <f>D61/G61</f>
        <v>7.6588748465850678</v>
      </c>
      <c r="F61" s="28">
        <f>E61/12</f>
        <v>0.63823957054875569</v>
      </c>
      <c r="G61" s="12">
        <v>6029.4</v>
      </c>
    </row>
    <row r="62" spans="1:9" s="18" customFormat="1" ht="18" customHeight="1" x14ac:dyDescent="0.2">
      <c r="A62" s="35" t="s">
        <v>23</v>
      </c>
      <c r="B62" s="36" t="s">
        <v>22</v>
      </c>
      <c r="C62" s="38"/>
      <c r="D62" s="38">
        <v>477.68</v>
      </c>
      <c r="E62" s="37"/>
      <c r="F62" s="39"/>
      <c r="G62" s="12">
        <v>6029.4</v>
      </c>
    </row>
    <row r="63" spans="1:9" s="18" customFormat="1" ht="15.75" customHeight="1" x14ac:dyDescent="0.2">
      <c r="A63" s="35" t="s">
        <v>24</v>
      </c>
      <c r="B63" s="36" t="s">
        <v>25</v>
      </c>
      <c r="C63" s="38"/>
      <c r="D63" s="38">
        <v>1516.25</v>
      </c>
      <c r="E63" s="37"/>
      <c r="F63" s="39"/>
      <c r="G63" s="12">
        <v>6029.4</v>
      </c>
      <c r="H63" s="20"/>
      <c r="I63" s="20"/>
    </row>
    <row r="64" spans="1:9" s="18" customFormat="1" ht="15.75" customHeight="1" x14ac:dyDescent="0.2">
      <c r="A64" s="35" t="s">
        <v>62</v>
      </c>
      <c r="B64" s="36" t="s">
        <v>22</v>
      </c>
      <c r="C64" s="38"/>
      <c r="D64" s="38">
        <v>2701.85</v>
      </c>
      <c r="E64" s="37"/>
      <c r="F64" s="39"/>
      <c r="G64" s="12">
        <v>6029.4</v>
      </c>
      <c r="H64" s="20"/>
      <c r="I64" s="20"/>
    </row>
    <row r="65" spans="1:9" s="18" customFormat="1" ht="15" x14ac:dyDescent="0.2">
      <c r="A65" s="35" t="s">
        <v>135</v>
      </c>
      <c r="B65" s="36" t="s">
        <v>22</v>
      </c>
      <c r="C65" s="38"/>
      <c r="D65" s="38">
        <v>0</v>
      </c>
      <c r="E65" s="37"/>
      <c r="F65" s="39"/>
      <c r="G65" s="12">
        <v>6029.4</v>
      </c>
    </row>
    <row r="66" spans="1:9" s="18" customFormat="1" ht="13.5" customHeight="1" x14ac:dyDescent="0.2">
      <c r="A66" s="35" t="s">
        <v>26</v>
      </c>
      <c r="B66" s="36" t="s">
        <v>22</v>
      </c>
      <c r="C66" s="38"/>
      <c r="D66" s="38">
        <v>2889.51</v>
      </c>
      <c r="E66" s="37"/>
      <c r="F66" s="39"/>
      <c r="G66" s="12">
        <v>6029.4</v>
      </c>
      <c r="H66" s="20"/>
      <c r="I66" s="20"/>
    </row>
    <row r="67" spans="1:9" s="18" customFormat="1" ht="16.5" customHeight="1" x14ac:dyDescent="0.2">
      <c r="A67" s="35" t="s">
        <v>27</v>
      </c>
      <c r="B67" s="36" t="s">
        <v>22</v>
      </c>
      <c r="C67" s="38"/>
      <c r="D67" s="38">
        <v>8588.18</v>
      </c>
      <c r="E67" s="37"/>
      <c r="F67" s="39"/>
      <c r="G67" s="12">
        <v>6029.4</v>
      </c>
      <c r="H67" s="20"/>
      <c r="I67" s="20"/>
    </row>
    <row r="68" spans="1:9" s="18" customFormat="1" ht="14.25" customHeight="1" x14ac:dyDescent="0.2">
      <c r="A68" s="35" t="s">
        <v>28</v>
      </c>
      <c r="B68" s="36" t="s">
        <v>22</v>
      </c>
      <c r="C68" s="38"/>
      <c r="D68" s="38">
        <v>1010.85</v>
      </c>
      <c r="E68" s="37"/>
      <c r="F68" s="39"/>
      <c r="G68" s="12">
        <v>6029.4</v>
      </c>
    </row>
    <row r="69" spans="1:9" s="18" customFormat="1" ht="14.25" customHeight="1" x14ac:dyDescent="0.2">
      <c r="A69" s="35" t="s">
        <v>29</v>
      </c>
      <c r="B69" s="36" t="s">
        <v>22</v>
      </c>
      <c r="C69" s="38"/>
      <c r="D69" s="38">
        <v>1444.71</v>
      </c>
      <c r="E69" s="37"/>
      <c r="F69" s="39"/>
      <c r="G69" s="12">
        <v>6029.4</v>
      </c>
      <c r="H69" s="20"/>
      <c r="I69" s="20"/>
    </row>
    <row r="70" spans="1:9" s="18" customFormat="1" ht="21" customHeight="1" x14ac:dyDescent="0.2">
      <c r="A70" s="35" t="s">
        <v>30</v>
      </c>
      <c r="B70" s="36" t="s">
        <v>25</v>
      </c>
      <c r="C70" s="38"/>
      <c r="D70" s="38">
        <v>5779.04</v>
      </c>
      <c r="E70" s="37"/>
      <c r="F70" s="39"/>
      <c r="G70" s="12">
        <v>6029.4</v>
      </c>
      <c r="H70" s="20"/>
      <c r="I70" s="20"/>
    </row>
    <row r="71" spans="1:9" s="21" customFormat="1" ht="28.5" customHeight="1" x14ac:dyDescent="0.2">
      <c r="A71" s="35" t="s">
        <v>31</v>
      </c>
      <c r="B71" s="36" t="s">
        <v>22</v>
      </c>
      <c r="C71" s="38"/>
      <c r="D71" s="38">
        <v>6011.58</v>
      </c>
      <c r="E71" s="37"/>
      <c r="F71" s="39"/>
      <c r="G71" s="12">
        <v>6029.4</v>
      </c>
    </row>
    <row r="72" spans="1:9" s="18" customFormat="1" ht="15" x14ac:dyDescent="0.2">
      <c r="A72" s="35" t="s">
        <v>55</v>
      </c>
      <c r="B72" s="36" t="s">
        <v>22</v>
      </c>
      <c r="C72" s="38"/>
      <c r="D72" s="38">
        <v>9934.9699999999993</v>
      </c>
      <c r="E72" s="37"/>
      <c r="F72" s="39"/>
      <c r="G72" s="12">
        <v>6029.4</v>
      </c>
    </row>
    <row r="73" spans="1:9" s="18" customFormat="1" ht="29.25" customHeight="1" x14ac:dyDescent="0.2">
      <c r="A73" s="35" t="s">
        <v>107</v>
      </c>
      <c r="B73" s="81" t="s">
        <v>109</v>
      </c>
      <c r="C73" s="73"/>
      <c r="D73" s="38">
        <v>5823.8</v>
      </c>
      <c r="E73" s="37"/>
      <c r="F73" s="39"/>
      <c r="G73" s="12">
        <v>6029.4</v>
      </c>
    </row>
    <row r="74" spans="1:9" s="18" customFormat="1" ht="15" x14ac:dyDescent="0.2">
      <c r="A74" s="35" t="s">
        <v>108</v>
      </c>
      <c r="B74" s="85" t="s">
        <v>109</v>
      </c>
      <c r="C74" s="38"/>
      <c r="D74" s="38">
        <v>0</v>
      </c>
      <c r="E74" s="37"/>
      <c r="F74" s="39"/>
      <c r="G74" s="12">
        <v>6029.4</v>
      </c>
    </row>
    <row r="75" spans="1:9" s="19" customFormat="1" ht="24.75" customHeight="1" x14ac:dyDescent="0.2">
      <c r="A75" s="31" t="s">
        <v>32</v>
      </c>
      <c r="B75" s="25"/>
      <c r="C75" s="26" t="s">
        <v>146</v>
      </c>
      <c r="D75" s="26">
        <f>D76+D77+D78+D79</f>
        <v>1926.35</v>
      </c>
      <c r="E75" s="26">
        <f>D75/G75</f>
        <v>0.31949281852257272</v>
      </c>
      <c r="F75" s="28">
        <f>E75/12</f>
        <v>2.6624401543547727E-2</v>
      </c>
      <c r="G75" s="12">
        <v>6029.4</v>
      </c>
    </row>
    <row r="76" spans="1:9" s="19" customFormat="1" ht="24.75" customHeight="1" x14ac:dyDescent="0.2">
      <c r="A76" s="42" t="s">
        <v>136</v>
      </c>
      <c r="B76" s="43" t="s">
        <v>137</v>
      </c>
      <c r="C76" s="61"/>
      <c r="D76" s="61">
        <v>1926.35</v>
      </c>
      <c r="E76" s="60"/>
      <c r="F76" s="62"/>
      <c r="G76" s="12"/>
    </row>
    <row r="77" spans="1:9" s="18" customFormat="1" ht="24" x14ac:dyDescent="0.2">
      <c r="A77" s="35" t="s">
        <v>107</v>
      </c>
      <c r="B77" s="36" t="s">
        <v>109</v>
      </c>
      <c r="C77" s="38"/>
      <c r="D77" s="38">
        <v>0</v>
      </c>
      <c r="E77" s="37"/>
      <c r="F77" s="40"/>
      <c r="G77" s="12">
        <v>6029.4</v>
      </c>
    </row>
    <row r="78" spans="1:9" s="18" customFormat="1" ht="15" x14ac:dyDescent="0.2">
      <c r="A78" s="42" t="s">
        <v>110</v>
      </c>
      <c r="B78" s="36" t="s">
        <v>109</v>
      </c>
      <c r="C78" s="73"/>
      <c r="D78" s="38">
        <f t="shared" ref="D78:D79" si="2">E78*G78</f>
        <v>0</v>
      </c>
      <c r="E78" s="37"/>
      <c r="F78" s="39"/>
      <c r="G78" s="12">
        <v>6029.4</v>
      </c>
    </row>
    <row r="79" spans="1:9" s="18" customFormat="1" ht="15" x14ac:dyDescent="0.2">
      <c r="A79" s="35" t="s">
        <v>111</v>
      </c>
      <c r="B79" s="36" t="s">
        <v>22</v>
      </c>
      <c r="C79" s="38"/>
      <c r="D79" s="38">
        <f t="shared" si="2"/>
        <v>0</v>
      </c>
      <c r="E79" s="37"/>
      <c r="F79" s="39"/>
      <c r="G79" s="12">
        <v>6029.4</v>
      </c>
    </row>
    <row r="80" spans="1:9" s="18" customFormat="1" ht="25.5" customHeight="1" x14ac:dyDescent="0.2">
      <c r="A80" s="31" t="s">
        <v>34</v>
      </c>
      <c r="B80" s="36"/>
      <c r="C80" s="26" t="s">
        <v>147</v>
      </c>
      <c r="D80" s="26">
        <f>D81+D82+D83+D84</f>
        <v>16537.59</v>
      </c>
      <c r="E80" s="26">
        <f>D80/G80</f>
        <v>2.7428251567320134</v>
      </c>
      <c r="F80" s="28">
        <f>E80/12</f>
        <v>0.22856876306100113</v>
      </c>
      <c r="G80" s="12">
        <v>6029.4</v>
      </c>
    </row>
    <row r="81" spans="1:9" s="18" customFormat="1" ht="18.75" customHeight="1" x14ac:dyDescent="0.2">
      <c r="A81" s="35" t="s">
        <v>112</v>
      </c>
      <c r="B81" s="36" t="s">
        <v>22</v>
      </c>
      <c r="C81" s="27"/>
      <c r="D81" s="61">
        <v>0</v>
      </c>
      <c r="E81" s="26"/>
      <c r="F81" s="28"/>
      <c r="G81" s="12">
        <v>6029.4</v>
      </c>
    </row>
    <row r="82" spans="1:9" s="18" customFormat="1" ht="18.75" customHeight="1" x14ac:dyDescent="0.2">
      <c r="A82" s="66" t="s">
        <v>128</v>
      </c>
      <c r="B82" s="36"/>
      <c r="C82" s="33"/>
      <c r="D82" s="44">
        <v>16537.59</v>
      </c>
      <c r="E82" s="26"/>
      <c r="F82" s="28"/>
      <c r="G82" s="12">
        <v>6029.4</v>
      </c>
    </row>
    <row r="83" spans="1:9" s="18" customFormat="1" ht="18" customHeight="1" x14ac:dyDescent="0.2">
      <c r="A83" s="35" t="s">
        <v>114</v>
      </c>
      <c r="B83" s="86" t="s">
        <v>113</v>
      </c>
      <c r="C83" s="27"/>
      <c r="D83" s="61">
        <v>0</v>
      </c>
      <c r="E83" s="26"/>
      <c r="F83" s="28"/>
      <c r="G83" s="12">
        <v>6029.4</v>
      </c>
    </row>
    <row r="84" spans="1:9" s="18" customFormat="1" ht="31.5" customHeight="1" x14ac:dyDescent="0.2">
      <c r="A84" s="35" t="s">
        <v>115</v>
      </c>
      <c r="B84" s="86" t="s">
        <v>109</v>
      </c>
      <c r="C84" s="74"/>
      <c r="D84" s="87">
        <v>0</v>
      </c>
      <c r="E84" s="37"/>
      <c r="F84" s="39"/>
      <c r="G84" s="12">
        <v>6029.4</v>
      </c>
    </row>
    <row r="85" spans="1:9" s="18" customFormat="1" ht="15" x14ac:dyDescent="0.2">
      <c r="A85" s="31" t="s">
        <v>116</v>
      </c>
      <c r="B85" s="36"/>
      <c r="C85" s="33" t="s">
        <v>148</v>
      </c>
      <c r="D85" s="33">
        <f>D87+D88+D86+D89+D90+D91</f>
        <v>18521.440000000002</v>
      </c>
      <c r="E85" s="26">
        <f>D85/G85</f>
        <v>3.071854579228448</v>
      </c>
      <c r="F85" s="28">
        <f>E85/12</f>
        <v>0.25598788160237068</v>
      </c>
      <c r="G85" s="12">
        <v>6029.4</v>
      </c>
    </row>
    <row r="86" spans="1:9" s="18" customFormat="1" ht="15" x14ac:dyDescent="0.2">
      <c r="A86" s="35" t="s">
        <v>35</v>
      </c>
      <c r="B86" s="36" t="s">
        <v>7</v>
      </c>
      <c r="C86" s="74"/>
      <c r="D86" s="38">
        <v>1342.44</v>
      </c>
      <c r="E86" s="37"/>
      <c r="F86" s="39"/>
      <c r="G86" s="12">
        <v>6029.4</v>
      </c>
    </row>
    <row r="87" spans="1:9" s="18" customFormat="1" ht="36" x14ac:dyDescent="0.2">
      <c r="A87" s="35" t="s">
        <v>117</v>
      </c>
      <c r="B87" s="36" t="s">
        <v>22</v>
      </c>
      <c r="C87" s="33"/>
      <c r="D87" s="36">
        <v>11786.72</v>
      </c>
      <c r="E87" s="37"/>
      <c r="F87" s="39"/>
      <c r="G87" s="12">
        <v>6029.4</v>
      </c>
      <c r="I87" s="21"/>
    </row>
    <row r="88" spans="1:9" s="18" customFormat="1" ht="36" x14ac:dyDescent="0.2">
      <c r="A88" s="35" t="s">
        <v>118</v>
      </c>
      <c r="B88" s="36" t="s">
        <v>22</v>
      </c>
      <c r="C88" s="33"/>
      <c r="D88" s="36">
        <v>2013.62</v>
      </c>
      <c r="E88" s="37"/>
      <c r="F88" s="39"/>
      <c r="G88" s="12">
        <v>6029.4</v>
      </c>
      <c r="I88" s="21"/>
    </row>
    <row r="89" spans="1:9" s="18" customFormat="1" ht="27.75" customHeight="1" x14ac:dyDescent="0.2">
      <c r="A89" s="35" t="s">
        <v>37</v>
      </c>
      <c r="B89" s="36" t="s">
        <v>14</v>
      </c>
      <c r="C89" s="74"/>
      <c r="D89" s="38">
        <v>3378.66</v>
      </c>
      <c r="E89" s="37"/>
      <c r="F89" s="40"/>
      <c r="G89" s="12">
        <v>6029.4</v>
      </c>
    </row>
    <row r="90" spans="1:9" s="18" customFormat="1" ht="15" x14ac:dyDescent="0.2">
      <c r="A90" s="35" t="s">
        <v>36</v>
      </c>
      <c r="B90" s="36" t="s">
        <v>119</v>
      </c>
      <c r="C90" s="74"/>
      <c r="D90" s="38">
        <f>E90*G90</f>
        <v>0</v>
      </c>
      <c r="E90" s="37">
        <f t="shared" ref="E90:E91" si="3">F90*12</f>
        <v>0</v>
      </c>
      <c r="F90" s="40"/>
      <c r="G90" s="12">
        <v>6029.4</v>
      </c>
    </row>
    <row r="91" spans="1:9" s="18" customFormat="1" ht="51.75" customHeight="1" x14ac:dyDescent="0.2">
      <c r="A91" s="35" t="s">
        <v>120</v>
      </c>
      <c r="B91" s="36" t="s">
        <v>60</v>
      </c>
      <c r="C91" s="74"/>
      <c r="D91" s="38">
        <f>E91*G91</f>
        <v>0</v>
      </c>
      <c r="E91" s="37">
        <f t="shared" si="3"/>
        <v>0</v>
      </c>
      <c r="F91" s="40"/>
      <c r="G91" s="12">
        <v>6029.4</v>
      </c>
    </row>
    <row r="92" spans="1:9" s="18" customFormat="1" ht="15" x14ac:dyDescent="0.2">
      <c r="A92" s="31" t="s">
        <v>38</v>
      </c>
      <c r="B92" s="36"/>
      <c r="C92" s="26" t="s">
        <v>150</v>
      </c>
      <c r="D92" s="26">
        <f>D93</f>
        <v>1208.01</v>
      </c>
      <c r="E92" s="26">
        <f>D92/G92</f>
        <v>0.20035326898198827</v>
      </c>
      <c r="F92" s="28">
        <f>E92/12</f>
        <v>1.6696105748499022E-2</v>
      </c>
      <c r="G92" s="12">
        <v>6029.4</v>
      </c>
    </row>
    <row r="93" spans="1:9" s="18" customFormat="1" ht="15" x14ac:dyDescent="0.2">
      <c r="A93" s="35" t="s">
        <v>39</v>
      </c>
      <c r="B93" s="36" t="s">
        <v>22</v>
      </c>
      <c r="C93" s="38"/>
      <c r="D93" s="38">
        <v>1208.01</v>
      </c>
      <c r="E93" s="37"/>
      <c r="F93" s="39"/>
      <c r="G93" s="12">
        <v>6029.4</v>
      </c>
    </row>
    <row r="94" spans="1:9" s="18" customFormat="1" ht="15" hidden="1" x14ac:dyDescent="0.2">
      <c r="A94" s="35" t="s">
        <v>40</v>
      </c>
      <c r="B94" s="36" t="s">
        <v>22</v>
      </c>
      <c r="C94" s="38"/>
      <c r="D94" s="38"/>
      <c r="E94" s="37"/>
      <c r="F94" s="39"/>
      <c r="G94" s="12">
        <v>6029.4</v>
      </c>
    </row>
    <row r="95" spans="1:9" s="12" customFormat="1" ht="15" x14ac:dyDescent="0.2">
      <c r="A95" s="31" t="s">
        <v>41</v>
      </c>
      <c r="B95" s="25"/>
      <c r="C95" s="26" t="s">
        <v>151</v>
      </c>
      <c r="D95" s="26">
        <f>D96+D97</f>
        <v>45196.01</v>
      </c>
      <c r="E95" s="26">
        <f>D95/G95</f>
        <v>7.4959382359770466</v>
      </c>
      <c r="F95" s="28">
        <f>E95/12</f>
        <v>0.62466151966475392</v>
      </c>
      <c r="G95" s="12">
        <v>6029.4</v>
      </c>
    </row>
    <row r="96" spans="1:9" s="18" customFormat="1" ht="39" customHeight="1" x14ac:dyDescent="0.2">
      <c r="A96" s="42" t="s">
        <v>121</v>
      </c>
      <c r="B96" s="36" t="s">
        <v>25</v>
      </c>
      <c r="C96" s="38"/>
      <c r="D96" s="38">
        <v>25650.77</v>
      </c>
      <c r="E96" s="37"/>
      <c r="F96" s="39"/>
      <c r="G96" s="12">
        <v>6029.4</v>
      </c>
    </row>
    <row r="97" spans="1:8" s="18" customFormat="1" ht="27" customHeight="1" x14ac:dyDescent="0.2">
      <c r="A97" s="42" t="s">
        <v>149</v>
      </c>
      <c r="B97" s="36" t="s">
        <v>60</v>
      </c>
      <c r="C97" s="38"/>
      <c r="D97" s="38">
        <v>19545.240000000002</v>
      </c>
      <c r="E97" s="37">
        <f>F97*12</f>
        <v>0</v>
      </c>
      <c r="F97" s="39"/>
      <c r="G97" s="12">
        <v>6029.4</v>
      </c>
    </row>
    <row r="98" spans="1:8" s="12" customFormat="1" ht="15" x14ac:dyDescent="0.2">
      <c r="A98" s="31" t="s">
        <v>42</v>
      </c>
      <c r="B98" s="25"/>
      <c r="C98" s="26" t="s">
        <v>144</v>
      </c>
      <c r="D98" s="26">
        <f>D99+D100</f>
        <v>25432.17</v>
      </c>
      <c r="E98" s="26">
        <f>D98/G98</f>
        <v>4.2180266693203308</v>
      </c>
      <c r="F98" s="28">
        <f>E98/12</f>
        <v>0.35150222244336088</v>
      </c>
      <c r="G98" s="12">
        <v>6029.4</v>
      </c>
    </row>
    <row r="99" spans="1:8" s="18" customFormat="1" ht="15" x14ac:dyDescent="0.2">
      <c r="A99" s="35" t="s">
        <v>63</v>
      </c>
      <c r="B99" s="36" t="s">
        <v>33</v>
      </c>
      <c r="C99" s="38"/>
      <c r="D99" s="38">
        <v>8054.28</v>
      </c>
      <c r="E99" s="37"/>
      <c r="F99" s="39"/>
      <c r="G99" s="12">
        <v>6029.4</v>
      </c>
    </row>
    <row r="100" spans="1:8" s="18" customFormat="1" ht="15" x14ac:dyDescent="0.2">
      <c r="A100" s="35" t="s">
        <v>138</v>
      </c>
      <c r="B100" s="36" t="s">
        <v>33</v>
      </c>
      <c r="C100" s="38"/>
      <c r="D100" s="38">
        <v>17377.89</v>
      </c>
      <c r="E100" s="37">
        <f>F100*12</f>
        <v>0</v>
      </c>
      <c r="F100" s="39">
        <v>0</v>
      </c>
      <c r="G100" s="12">
        <v>6029.4</v>
      </c>
    </row>
    <row r="101" spans="1:8" s="12" customFormat="1" ht="93.75" customHeight="1" x14ac:dyDescent="0.2">
      <c r="A101" s="42" t="s">
        <v>141</v>
      </c>
      <c r="B101" s="25" t="s">
        <v>14</v>
      </c>
      <c r="C101" s="77"/>
      <c r="D101" s="74">
        <v>50000</v>
      </c>
      <c r="E101" s="33">
        <f>D101/G101</f>
        <v>8.2926991077055767</v>
      </c>
      <c r="F101" s="33">
        <f>E101/12</f>
        <v>0.69105825897546469</v>
      </c>
      <c r="G101" s="12">
        <v>6029.4</v>
      </c>
    </row>
    <row r="102" spans="1:8" s="12" customFormat="1" ht="24" customHeight="1" x14ac:dyDescent="0.2">
      <c r="A102" s="70" t="s">
        <v>57</v>
      </c>
      <c r="B102" s="71" t="s">
        <v>9</v>
      </c>
      <c r="C102" s="72"/>
      <c r="D102" s="72">
        <f>E102*G102</f>
        <v>137470.31999999998</v>
      </c>
      <c r="E102" s="72">
        <f>F102*12</f>
        <v>22.799999999999997</v>
      </c>
      <c r="F102" s="72">
        <v>1.9</v>
      </c>
      <c r="G102" s="12">
        <v>6029.4</v>
      </c>
    </row>
    <row r="103" spans="1:8" s="12" customFormat="1" ht="19.5" customHeight="1" thickBot="1" x14ac:dyDescent="0.35">
      <c r="A103" s="46" t="s">
        <v>43</v>
      </c>
      <c r="B103" s="67"/>
      <c r="C103" s="68"/>
      <c r="D103" s="69">
        <f>D102+D101+D98+D95+D92+D85+D80+D75+D61+D60+D59+D58+D48+D47+D46+D40+D39+D38+D27+D14</f>
        <v>1419954.6160000002</v>
      </c>
      <c r="E103" s="69">
        <f>E102+E101+E98+E95+E92+E85+E80+E75+E61+E60+E59+E58+E48+E47+E46+E40+E39+E38+E27+E14</f>
        <v>235.50512754171228</v>
      </c>
      <c r="F103" s="69">
        <f>F102+F101+F98+F95+F92+F85+F80+F75+F61+F60+F59+F58+F48+F47+F46+F40+F39+F38+F27+F14</f>
        <v>19.635427295142691</v>
      </c>
      <c r="G103" s="12">
        <v>6029.4</v>
      </c>
    </row>
    <row r="104" spans="1:8" s="1" customFormat="1" ht="15" x14ac:dyDescent="0.2">
      <c r="A104" s="47"/>
      <c r="B104" s="48"/>
      <c r="C104" s="48"/>
      <c r="D104" s="48"/>
      <c r="E104" s="48"/>
      <c r="F104" s="48"/>
      <c r="G104" s="12">
        <v>6029.4</v>
      </c>
    </row>
    <row r="105" spans="1:8" s="1" customFormat="1" ht="15" x14ac:dyDescent="0.2">
      <c r="A105" s="47"/>
      <c r="B105" s="48"/>
      <c r="C105" s="48"/>
      <c r="D105" s="48"/>
      <c r="E105" s="48"/>
      <c r="F105" s="48"/>
      <c r="G105" s="12">
        <v>6029.4</v>
      </c>
    </row>
    <row r="106" spans="1:8" s="1" customFormat="1" ht="15" x14ac:dyDescent="0.2">
      <c r="A106" s="47"/>
      <c r="B106" s="48"/>
      <c r="C106" s="48"/>
      <c r="D106" s="48"/>
      <c r="E106" s="48"/>
      <c r="F106" s="48"/>
      <c r="G106" s="12">
        <v>6029.4</v>
      </c>
    </row>
    <row r="107" spans="1:8" s="1" customFormat="1" ht="15.75" thickBot="1" x14ac:dyDescent="0.25">
      <c r="A107" s="47"/>
      <c r="B107" s="48"/>
      <c r="C107" s="48"/>
      <c r="D107" s="48"/>
      <c r="E107" s="48"/>
      <c r="F107" s="48"/>
      <c r="G107" s="12">
        <v>6029.4</v>
      </c>
    </row>
    <row r="108" spans="1:8" s="1" customFormat="1" ht="21" customHeight="1" thickBot="1" x14ac:dyDescent="0.25">
      <c r="A108" s="45" t="s">
        <v>49</v>
      </c>
      <c r="B108" s="49"/>
      <c r="C108" s="50"/>
      <c r="D108" s="50">
        <f>D109+D110+D114+D116+D111+D112+D113+D115+D117+D118+D119+D120</f>
        <v>1180596.2200000002</v>
      </c>
      <c r="E108" s="50">
        <f t="shared" ref="E108:F108" si="4">E109+E110+E114+E116+E111+E112+E113+E115+E117+E118+E119+E120</f>
        <v>195.80658440309153</v>
      </c>
      <c r="F108" s="50">
        <f t="shared" si="4"/>
        <v>16.317215366924295</v>
      </c>
      <c r="G108" s="12">
        <v>6029.4</v>
      </c>
      <c r="H108" s="22"/>
    </row>
    <row r="109" spans="1:8" s="1" customFormat="1" ht="21" customHeight="1" x14ac:dyDescent="0.2">
      <c r="A109" s="51" t="s">
        <v>58</v>
      </c>
      <c r="B109" s="52"/>
      <c r="C109" s="73"/>
      <c r="D109" s="53">
        <v>33829.4</v>
      </c>
      <c r="E109" s="54">
        <f>D109/G109</f>
        <v>5.6107407038843009</v>
      </c>
      <c r="F109" s="64">
        <f t="shared" ref="F109:F120" si="5">E109/12</f>
        <v>0.46756172532369172</v>
      </c>
      <c r="G109" s="12">
        <v>6029.4</v>
      </c>
    </row>
    <row r="110" spans="1:8" s="1" customFormat="1" ht="16.5" customHeight="1" x14ac:dyDescent="0.2">
      <c r="A110" s="35" t="s">
        <v>56</v>
      </c>
      <c r="B110" s="36"/>
      <c r="C110" s="38"/>
      <c r="D110" s="38">
        <v>98590.02</v>
      </c>
      <c r="E110" s="54">
        <f t="shared" ref="E110:E120" si="6">D110/G110</f>
        <v>16.351547417653499</v>
      </c>
      <c r="F110" s="64">
        <f t="shared" si="5"/>
        <v>1.3626289514711249</v>
      </c>
      <c r="G110" s="12">
        <v>6029.4</v>
      </c>
    </row>
    <row r="111" spans="1:8" s="1" customFormat="1" ht="15" x14ac:dyDescent="0.2">
      <c r="A111" s="35" t="s">
        <v>122</v>
      </c>
      <c r="B111" s="36"/>
      <c r="C111" s="38"/>
      <c r="D111" s="38">
        <v>49796.04</v>
      </c>
      <c r="E111" s="54">
        <f t="shared" si="6"/>
        <v>8.2588715295054236</v>
      </c>
      <c r="F111" s="64">
        <f t="shared" si="5"/>
        <v>0.68823929412545193</v>
      </c>
      <c r="G111" s="12">
        <v>6029.4</v>
      </c>
    </row>
    <row r="112" spans="1:8" s="1" customFormat="1" ht="15" x14ac:dyDescent="0.2">
      <c r="A112" s="35" t="s">
        <v>123</v>
      </c>
      <c r="B112" s="36"/>
      <c r="C112" s="38"/>
      <c r="D112" s="38">
        <v>37130.17</v>
      </c>
      <c r="E112" s="54">
        <f t="shared" si="6"/>
        <v>6.1581865525591271</v>
      </c>
      <c r="F112" s="64">
        <f t="shared" si="5"/>
        <v>0.51318221271326059</v>
      </c>
      <c r="G112" s="12">
        <v>6029.4</v>
      </c>
    </row>
    <row r="113" spans="1:8" s="1" customFormat="1" ht="24" x14ac:dyDescent="0.2">
      <c r="A113" s="63" t="s">
        <v>124</v>
      </c>
      <c r="B113" s="36"/>
      <c r="C113" s="38"/>
      <c r="D113" s="38">
        <v>87565.28</v>
      </c>
      <c r="E113" s="54">
        <f t="shared" si="6"/>
        <v>14.523050386439779</v>
      </c>
      <c r="F113" s="64">
        <f t="shared" si="5"/>
        <v>1.2102541988699815</v>
      </c>
      <c r="G113" s="12">
        <v>6029.4</v>
      </c>
    </row>
    <row r="114" spans="1:8" s="1" customFormat="1" ht="18.75" customHeight="1" x14ac:dyDescent="0.2">
      <c r="A114" s="63" t="s">
        <v>125</v>
      </c>
      <c r="B114" s="36"/>
      <c r="C114" s="38"/>
      <c r="D114" s="38">
        <v>5020.32</v>
      </c>
      <c r="E114" s="54">
        <f t="shared" si="6"/>
        <v>0.8326400636879292</v>
      </c>
      <c r="F114" s="64">
        <f t="shared" si="5"/>
        <v>6.9386671973994105E-2</v>
      </c>
      <c r="G114" s="12">
        <v>6029.4</v>
      </c>
    </row>
    <row r="115" spans="1:8" s="1" customFormat="1" ht="15" x14ac:dyDescent="0.2">
      <c r="A115" s="55" t="s">
        <v>126</v>
      </c>
      <c r="B115" s="56"/>
      <c r="C115" s="57"/>
      <c r="D115" s="57">
        <v>5569.36</v>
      </c>
      <c r="E115" s="54">
        <f t="shared" si="6"/>
        <v>0.92370053404982255</v>
      </c>
      <c r="F115" s="64">
        <f t="shared" si="5"/>
        <v>7.6975044504151879E-2</v>
      </c>
      <c r="G115" s="12">
        <v>6029.4</v>
      </c>
      <c r="H115" s="22"/>
    </row>
    <row r="116" spans="1:8" s="1" customFormat="1" ht="15" x14ac:dyDescent="0.2">
      <c r="A116" s="66" t="s">
        <v>127</v>
      </c>
      <c r="B116" s="36"/>
      <c r="C116" s="37"/>
      <c r="D116" s="37">
        <v>12780.7</v>
      </c>
      <c r="E116" s="54">
        <f t="shared" si="6"/>
        <v>2.1197299897170532</v>
      </c>
      <c r="F116" s="64">
        <f t="shared" si="5"/>
        <v>0.17664416580975442</v>
      </c>
      <c r="G116" s="12">
        <v>6029.4</v>
      </c>
      <c r="H116" s="22"/>
    </row>
    <row r="117" spans="1:8" s="1" customFormat="1" ht="18" customHeight="1" x14ac:dyDescent="0.2">
      <c r="A117" s="66" t="s">
        <v>128</v>
      </c>
      <c r="B117" s="36"/>
      <c r="C117" s="37"/>
      <c r="D117" s="37">
        <v>16537.59</v>
      </c>
      <c r="E117" s="54">
        <f t="shared" si="6"/>
        <v>2.7428251567320134</v>
      </c>
      <c r="F117" s="64">
        <f t="shared" si="5"/>
        <v>0.22856876306100113</v>
      </c>
      <c r="G117" s="12">
        <v>6029.4</v>
      </c>
      <c r="H117" s="22"/>
    </row>
    <row r="118" spans="1:8" s="1" customFormat="1" ht="25.5" customHeight="1" x14ac:dyDescent="0.2">
      <c r="A118" s="66" t="s">
        <v>129</v>
      </c>
      <c r="B118" s="36"/>
      <c r="C118" s="37"/>
      <c r="D118" s="37">
        <v>5383.9</v>
      </c>
      <c r="E118" s="54">
        <f t="shared" si="6"/>
        <v>0.892941254519521</v>
      </c>
      <c r="F118" s="64">
        <f t="shared" si="5"/>
        <v>7.4411771209960079E-2</v>
      </c>
      <c r="G118" s="12">
        <v>6029.4</v>
      </c>
      <c r="H118" s="22"/>
    </row>
    <row r="119" spans="1:8" s="1" customFormat="1" ht="21.75" customHeight="1" x14ac:dyDescent="0.2">
      <c r="A119" s="66" t="s">
        <v>130</v>
      </c>
      <c r="B119" s="36"/>
      <c r="C119" s="37"/>
      <c r="D119" s="37">
        <v>18797.439999999999</v>
      </c>
      <c r="E119" s="54">
        <f t="shared" si="6"/>
        <v>3.1176302783029821</v>
      </c>
      <c r="F119" s="64">
        <f t="shared" si="5"/>
        <v>0.25980252319191516</v>
      </c>
      <c r="G119" s="12">
        <v>6029.4</v>
      </c>
      <c r="H119" s="22"/>
    </row>
    <row r="120" spans="1:8" s="1" customFormat="1" ht="22.5" customHeight="1" x14ac:dyDescent="0.2">
      <c r="A120" s="66" t="s">
        <v>139</v>
      </c>
      <c r="B120" s="36"/>
      <c r="C120" s="37"/>
      <c r="D120" s="37">
        <v>809596</v>
      </c>
      <c r="E120" s="54">
        <f t="shared" si="6"/>
        <v>134.27472053604009</v>
      </c>
      <c r="F120" s="64">
        <f t="shared" si="5"/>
        <v>11.189560044670008</v>
      </c>
      <c r="G120" s="12">
        <v>6029.4</v>
      </c>
      <c r="H120" s="22"/>
    </row>
    <row r="121" spans="1:8" s="1" customFormat="1" ht="15" x14ac:dyDescent="0.2">
      <c r="A121" s="58"/>
      <c r="B121" s="41"/>
      <c r="C121" s="59"/>
      <c r="D121" s="59"/>
      <c r="E121" s="80"/>
      <c r="F121" s="80"/>
      <c r="G121" s="12"/>
      <c r="H121" s="22"/>
    </row>
    <row r="122" spans="1:8" s="1" customFormat="1" ht="15" x14ac:dyDescent="0.2">
      <c r="A122" s="58"/>
      <c r="B122" s="41"/>
      <c r="C122" s="59"/>
      <c r="D122" s="59"/>
      <c r="E122" s="59"/>
      <c r="F122" s="59"/>
      <c r="G122" s="12"/>
      <c r="H122" s="22"/>
    </row>
    <row r="123" spans="1:8" s="1" customFormat="1" ht="15.75" thickBot="1" x14ac:dyDescent="0.25">
      <c r="A123" s="58"/>
      <c r="B123" s="41"/>
      <c r="C123" s="59"/>
      <c r="D123" s="59"/>
      <c r="E123" s="59"/>
      <c r="F123" s="59"/>
      <c r="G123" s="12"/>
    </row>
    <row r="124" spans="1:8" s="1" customFormat="1" ht="15" thickBot="1" x14ac:dyDescent="0.25">
      <c r="A124" s="45" t="s">
        <v>50</v>
      </c>
      <c r="B124" s="49"/>
      <c r="C124" s="50"/>
      <c r="D124" s="50">
        <f>D103+D108</f>
        <v>2600550.8360000001</v>
      </c>
      <c r="E124" s="50">
        <f>E103+E108+0.01</f>
        <v>431.32171194480384</v>
      </c>
      <c r="F124" s="50">
        <f>F103+F108</f>
        <v>35.952642662066985</v>
      </c>
    </row>
    <row r="125" spans="1:8" s="1" customFormat="1" x14ac:dyDescent="0.2">
      <c r="A125" s="58"/>
      <c r="B125" s="41"/>
      <c r="C125" s="59"/>
      <c r="D125" s="59"/>
      <c r="E125" s="59"/>
      <c r="F125" s="59"/>
    </row>
    <row r="126" spans="1:8" s="1" customFormat="1" x14ac:dyDescent="0.2">
      <c r="A126" s="58"/>
      <c r="B126" s="41"/>
      <c r="C126" s="59"/>
      <c r="D126" s="59"/>
      <c r="E126" s="59"/>
      <c r="F126" s="59"/>
    </row>
    <row r="127" spans="1:8" s="23" customFormat="1" ht="18.75" x14ac:dyDescent="0.4">
      <c r="A127" s="102" t="s">
        <v>47</v>
      </c>
      <c r="B127" s="102"/>
      <c r="C127" s="102"/>
      <c r="D127" s="102"/>
      <c r="E127" s="48"/>
      <c r="F127" s="48"/>
    </row>
    <row r="128" spans="1:8" s="1" customFormat="1" x14ac:dyDescent="0.2">
      <c r="A128" s="48"/>
      <c r="B128" s="48"/>
      <c r="C128" s="48"/>
      <c r="D128" s="48"/>
      <c r="E128" s="48"/>
      <c r="F128" s="48"/>
    </row>
    <row r="129" spans="1:6" s="1" customFormat="1" x14ac:dyDescent="0.2">
      <c r="A129" s="47" t="s">
        <v>48</v>
      </c>
      <c r="B129" s="48"/>
      <c r="C129" s="48"/>
      <c r="D129" s="48"/>
      <c r="E129" s="48"/>
      <c r="F129" s="48"/>
    </row>
  </sheetData>
  <mergeCells count="12">
    <mergeCell ref="A7:F7"/>
    <mergeCell ref="A1:F1"/>
    <mergeCell ref="B2:F2"/>
    <mergeCell ref="B3:F3"/>
    <mergeCell ref="B4:F4"/>
    <mergeCell ref="A5:F5"/>
    <mergeCell ref="A6:F6"/>
    <mergeCell ref="A8:F8"/>
    <mergeCell ref="A9:F9"/>
    <mergeCell ref="A10:F10"/>
    <mergeCell ref="A13:F13"/>
    <mergeCell ref="A127:D127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97" zoomScale="80" zoomScaleNormal="80" workbookViewId="0">
      <selection sqref="A1:F126"/>
    </sheetView>
  </sheetViews>
  <sheetFormatPr defaultRowHeight="12.75" x14ac:dyDescent="0.2"/>
  <cols>
    <col min="1" max="1" width="74.140625" style="2" customWidth="1"/>
    <col min="2" max="2" width="18" style="2" customWidth="1"/>
    <col min="3" max="3" width="13.85546875" style="2" customWidth="1"/>
    <col min="4" max="4" width="17.85546875" style="2" customWidth="1"/>
    <col min="5" max="5" width="13.85546875" style="2" customWidth="1"/>
    <col min="6" max="6" width="23" style="2" bestFit="1" customWidth="1"/>
    <col min="7" max="7" width="13.140625" style="2" customWidth="1"/>
    <col min="8" max="8" width="15.42578125" style="2" customWidth="1"/>
    <col min="9" max="9" width="18.7109375" style="2" customWidth="1"/>
    <col min="10" max="12" width="15.42578125" style="2" customWidth="1"/>
    <col min="13" max="16384" width="9.140625" style="2"/>
  </cols>
  <sheetData>
    <row r="1" spans="1:7" ht="16.5" customHeight="1" x14ac:dyDescent="0.2">
      <c r="A1" s="103" t="s">
        <v>46</v>
      </c>
      <c r="B1" s="104"/>
      <c r="C1" s="104"/>
      <c r="D1" s="104"/>
      <c r="E1" s="104"/>
      <c r="F1" s="104"/>
    </row>
    <row r="2" spans="1:7" ht="19.5" customHeight="1" x14ac:dyDescent="0.3">
      <c r="A2" s="88" t="s">
        <v>65</v>
      </c>
      <c r="B2" s="105" t="s">
        <v>44</v>
      </c>
      <c r="C2" s="105"/>
      <c r="D2" s="105"/>
      <c r="E2" s="104"/>
      <c r="F2" s="104"/>
    </row>
    <row r="3" spans="1:7" ht="14.25" customHeight="1" x14ac:dyDescent="0.3">
      <c r="A3" s="3"/>
      <c r="B3" s="105" t="s">
        <v>140</v>
      </c>
      <c r="C3" s="105"/>
      <c r="D3" s="105"/>
      <c r="E3" s="104"/>
      <c r="F3" s="104"/>
    </row>
    <row r="4" spans="1:7" ht="14.25" customHeight="1" x14ac:dyDescent="0.3">
      <c r="B4" s="105"/>
      <c r="C4" s="105"/>
      <c r="D4" s="105"/>
      <c r="E4" s="104"/>
      <c r="F4" s="104"/>
    </row>
    <row r="5" spans="1:7" ht="35.25" customHeight="1" x14ac:dyDescent="0.25">
      <c r="A5" s="106"/>
      <c r="B5" s="107"/>
      <c r="C5" s="107"/>
      <c r="D5" s="107"/>
      <c r="E5" s="107"/>
      <c r="F5" s="107"/>
      <c r="G5" s="4"/>
    </row>
    <row r="6" spans="1:7" ht="21.75" customHeight="1" x14ac:dyDescent="0.2">
      <c r="A6" s="108" t="s">
        <v>66</v>
      </c>
      <c r="B6" s="108"/>
      <c r="C6" s="108"/>
      <c r="D6" s="108"/>
      <c r="E6" s="108"/>
      <c r="F6" s="108"/>
      <c r="G6" s="4"/>
    </row>
    <row r="7" spans="1:7" s="5" customFormat="1" ht="22.5" customHeight="1" x14ac:dyDescent="0.4">
      <c r="A7" s="93" t="s">
        <v>45</v>
      </c>
      <c r="B7" s="93"/>
      <c r="C7" s="93"/>
      <c r="D7" s="93"/>
      <c r="E7" s="94"/>
      <c r="F7" s="94"/>
    </row>
    <row r="8" spans="1:7" s="6" customFormat="1" ht="18.75" customHeight="1" x14ac:dyDescent="0.4">
      <c r="A8" s="93" t="s">
        <v>67</v>
      </c>
      <c r="B8" s="93"/>
      <c r="C8" s="93"/>
      <c r="D8" s="93"/>
      <c r="E8" s="94"/>
      <c r="F8" s="94"/>
    </row>
    <row r="9" spans="1:7" s="6" customFormat="1" ht="18.75" customHeight="1" x14ac:dyDescent="0.4">
      <c r="A9" s="95" t="s">
        <v>68</v>
      </c>
      <c r="B9" s="95"/>
      <c r="C9" s="95"/>
      <c r="D9" s="95"/>
      <c r="E9" s="95"/>
      <c r="F9" s="95"/>
    </row>
    <row r="10" spans="1:7" s="7" customFormat="1" ht="17.25" customHeight="1" thickBot="1" x14ac:dyDescent="0.25">
      <c r="A10" s="96" t="s">
        <v>0</v>
      </c>
      <c r="B10" s="96"/>
      <c r="C10" s="96"/>
      <c r="D10" s="96"/>
      <c r="E10" s="97"/>
      <c r="F10" s="97"/>
    </row>
    <row r="11" spans="1:7" s="12" customFormat="1" ht="139.5" customHeight="1" thickBot="1" x14ac:dyDescent="0.25">
      <c r="A11" s="8" t="s">
        <v>1</v>
      </c>
      <c r="B11" s="9" t="s">
        <v>2</v>
      </c>
      <c r="C11" s="10" t="s">
        <v>77</v>
      </c>
      <c r="D11" s="10" t="s">
        <v>4</v>
      </c>
      <c r="E11" s="10" t="s">
        <v>3</v>
      </c>
      <c r="F11" s="11" t="s">
        <v>5</v>
      </c>
    </row>
    <row r="12" spans="1:7" s="18" customFormat="1" x14ac:dyDescent="0.2">
      <c r="A12" s="13">
        <v>1</v>
      </c>
      <c r="B12" s="14">
        <v>2</v>
      </c>
      <c r="C12" s="15">
        <v>3</v>
      </c>
      <c r="D12" s="15">
        <v>4</v>
      </c>
      <c r="E12" s="16">
        <v>5</v>
      </c>
      <c r="F12" s="17">
        <v>6</v>
      </c>
    </row>
    <row r="13" spans="1:7" s="18" customFormat="1" ht="49.5" customHeight="1" x14ac:dyDescent="0.2">
      <c r="A13" s="98" t="s">
        <v>6</v>
      </c>
      <c r="B13" s="99"/>
      <c r="C13" s="99"/>
      <c r="D13" s="99"/>
      <c r="E13" s="100"/>
      <c r="F13" s="101"/>
    </row>
    <row r="14" spans="1:7" s="12" customFormat="1" ht="18" customHeight="1" x14ac:dyDescent="0.2">
      <c r="A14" s="75" t="s">
        <v>61</v>
      </c>
      <c r="B14" s="76" t="s">
        <v>7</v>
      </c>
      <c r="C14" s="27" t="s">
        <v>131</v>
      </c>
      <c r="D14" s="27">
        <f>E14*G14</f>
        <v>234423.07200000001</v>
      </c>
      <c r="E14" s="26">
        <f t="shared" ref="E14:E48" si="0">F14*12</f>
        <v>38.880000000000003</v>
      </c>
      <c r="F14" s="28">
        <f>F24+F26</f>
        <v>3.24</v>
      </c>
      <c r="G14" s="12">
        <v>6029.4</v>
      </c>
    </row>
    <row r="15" spans="1:7" s="12" customFormat="1" ht="30" customHeight="1" x14ac:dyDescent="0.2">
      <c r="A15" s="82" t="s">
        <v>69</v>
      </c>
      <c r="B15" s="83" t="s">
        <v>51</v>
      </c>
      <c r="C15" s="27"/>
      <c r="D15" s="27"/>
      <c r="E15" s="26"/>
      <c r="F15" s="28"/>
      <c r="G15" s="12">
        <v>6029.4</v>
      </c>
    </row>
    <row r="16" spans="1:7" s="12" customFormat="1" ht="15.75" customHeight="1" x14ac:dyDescent="0.2">
      <c r="A16" s="82" t="s">
        <v>52</v>
      </c>
      <c r="B16" s="83" t="s">
        <v>51</v>
      </c>
      <c r="C16" s="27"/>
      <c r="D16" s="27"/>
      <c r="E16" s="26"/>
      <c r="F16" s="28"/>
      <c r="G16" s="12">
        <v>6029.4</v>
      </c>
    </row>
    <row r="17" spans="1:7" s="12" customFormat="1" ht="120.75" customHeight="1" x14ac:dyDescent="0.2">
      <c r="A17" s="82" t="s">
        <v>70</v>
      </c>
      <c r="B17" s="83" t="s">
        <v>25</v>
      </c>
      <c r="C17" s="27"/>
      <c r="D17" s="27"/>
      <c r="E17" s="26"/>
      <c r="F17" s="28"/>
      <c r="G17" s="12">
        <v>6029.4</v>
      </c>
    </row>
    <row r="18" spans="1:7" s="12" customFormat="1" ht="15.75" customHeight="1" x14ac:dyDescent="0.2">
      <c r="A18" s="82" t="s">
        <v>71</v>
      </c>
      <c r="B18" s="83" t="s">
        <v>51</v>
      </c>
      <c r="C18" s="27"/>
      <c r="D18" s="27"/>
      <c r="E18" s="26"/>
      <c r="F18" s="28"/>
      <c r="G18" s="12">
        <v>6029.4</v>
      </c>
    </row>
    <row r="19" spans="1:7" s="12" customFormat="1" ht="15.75" customHeight="1" x14ac:dyDescent="0.2">
      <c r="A19" s="82" t="s">
        <v>72</v>
      </c>
      <c r="B19" s="83" t="s">
        <v>51</v>
      </c>
      <c r="C19" s="27"/>
      <c r="D19" s="27"/>
      <c r="E19" s="26"/>
      <c r="F19" s="28"/>
      <c r="G19" s="12">
        <v>6029.4</v>
      </c>
    </row>
    <row r="20" spans="1:7" s="12" customFormat="1" ht="25.5" x14ac:dyDescent="0.2">
      <c r="A20" s="82" t="s">
        <v>73</v>
      </c>
      <c r="B20" s="83" t="s">
        <v>14</v>
      </c>
      <c r="C20" s="27"/>
      <c r="D20" s="27"/>
      <c r="E20" s="26"/>
      <c r="F20" s="28"/>
      <c r="G20" s="12">
        <v>6029.4</v>
      </c>
    </row>
    <row r="21" spans="1:7" s="12" customFormat="1" ht="15" x14ac:dyDescent="0.2">
      <c r="A21" s="82" t="s">
        <v>74</v>
      </c>
      <c r="B21" s="83" t="s">
        <v>11</v>
      </c>
      <c r="C21" s="27"/>
      <c r="D21" s="27"/>
      <c r="E21" s="26"/>
      <c r="F21" s="28"/>
      <c r="G21" s="12">
        <v>6029.4</v>
      </c>
    </row>
    <row r="22" spans="1:7" s="12" customFormat="1" ht="15" x14ac:dyDescent="0.2">
      <c r="A22" s="82" t="s">
        <v>75</v>
      </c>
      <c r="B22" s="83" t="s">
        <v>51</v>
      </c>
      <c r="C22" s="27"/>
      <c r="D22" s="27"/>
      <c r="E22" s="26"/>
      <c r="F22" s="28"/>
      <c r="G22" s="12">
        <v>6029.4</v>
      </c>
    </row>
    <row r="23" spans="1:7" s="12" customFormat="1" ht="15" x14ac:dyDescent="0.2">
      <c r="A23" s="82" t="s">
        <v>76</v>
      </c>
      <c r="B23" s="83" t="s">
        <v>22</v>
      </c>
      <c r="C23" s="27"/>
      <c r="D23" s="27"/>
      <c r="E23" s="26"/>
      <c r="F23" s="28"/>
      <c r="G23" s="12">
        <v>6029.4</v>
      </c>
    </row>
    <row r="24" spans="1:7" s="12" customFormat="1" ht="15" x14ac:dyDescent="0.2">
      <c r="A24" s="24" t="s">
        <v>43</v>
      </c>
      <c r="B24" s="30"/>
      <c r="C24" s="27"/>
      <c r="D24" s="27"/>
      <c r="E24" s="26"/>
      <c r="F24" s="28">
        <v>3.24</v>
      </c>
      <c r="G24" s="12">
        <v>6029.4</v>
      </c>
    </row>
    <row r="25" spans="1:7" s="12" customFormat="1" ht="15" x14ac:dyDescent="0.2">
      <c r="A25" s="29" t="s">
        <v>59</v>
      </c>
      <c r="B25" s="30" t="s">
        <v>51</v>
      </c>
      <c r="C25" s="27"/>
      <c r="D25" s="27"/>
      <c r="E25" s="26"/>
      <c r="F25" s="62">
        <v>0</v>
      </c>
      <c r="G25" s="12">
        <v>6029.4</v>
      </c>
    </row>
    <row r="26" spans="1:7" s="12" customFormat="1" ht="15" x14ac:dyDescent="0.2">
      <c r="A26" s="24" t="s">
        <v>43</v>
      </c>
      <c r="B26" s="30"/>
      <c r="C26" s="27"/>
      <c r="D26" s="27"/>
      <c r="E26" s="26"/>
      <c r="F26" s="28">
        <f>F25</f>
        <v>0</v>
      </c>
      <c r="G26" s="12">
        <v>6029.4</v>
      </c>
    </row>
    <row r="27" spans="1:7" s="12" customFormat="1" ht="30" x14ac:dyDescent="0.2">
      <c r="A27" s="75" t="s">
        <v>8</v>
      </c>
      <c r="B27" s="78" t="s">
        <v>9</v>
      </c>
      <c r="C27" s="27" t="s">
        <v>132</v>
      </c>
      <c r="D27" s="27">
        <f t="shared" ref="D27:D48" si="1">E27*G27</f>
        <v>217781.92799999999</v>
      </c>
      <c r="E27" s="26">
        <f t="shared" si="0"/>
        <v>36.119999999999997</v>
      </c>
      <c r="F27" s="28">
        <v>3.01</v>
      </c>
      <c r="G27" s="12">
        <v>6029.4</v>
      </c>
    </row>
    <row r="28" spans="1:7" s="12" customFormat="1" ht="14.25" customHeight="1" x14ac:dyDescent="0.2">
      <c r="A28" s="82" t="s">
        <v>78</v>
      </c>
      <c r="B28" s="83" t="s">
        <v>9</v>
      </c>
      <c r="C28" s="61"/>
      <c r="D28" s="61"/>
      <c r="E28" s="60"/>
      <c r="F28" s="62"/>
      <c r="G28" s="12">
        <v>6029.4</v>
      </c>
    </row>
    <row r="29" spans="1:7" s="12" customFormat="1" ht="15" x14ac:dyDescent="0.2">
      <c r="A29" s="82" t="s">
        <v>79</v>
      </c>
      <c r="B29" s="83" t="s">
        <v>80</v>
      </c>
      <c r="C29" s="61"/>
      <c r="D29" s="61"/>
      <c r="E29" s="60"/>
      <c r="F29" s="62"/>
      <c r="G29" s="12">
        <v>6029.4</v>
      </c>
    </row>
    <row r="30" spans="1:7" s="12" customFormat="1" ht="15.75" customHeight="1" x14ac:dyDescent="0.2">
      <c r="A30" s="82" t="s">
        <v>81</v>
      </c>
      <c r="B30" s="83" t="s">
        <v>82</v>
      </c>
      <c r="C30" s="61"/>
      <c r="D30" s="61"/>
      <c r="E30" s="60"/>
      <c r="F30" s="62"/>
      <c r="G30" s="12">
        <v>6029.4</v>
      </c>
    </row>
    <row r="31" spans="1:7" s="12" customFormat="1" ht="15" x14ac:dyDescent="0.2">
      <c r="A31" s="82" t="s">
        <v>83</v>
      </c>
      <c r="B31" s="83" t="s">
        <v>9</v>
      </c>
      <c r="C31" s="61"/>
      <c r="D31" s="61"/>
      <c r="E31" s="60"/>
      <c r="F31" s="62"/>
      <c r="G31" s="12">
        <v>6029.4</v>
      </c>
    </row>
    <row r="32" spans="1:7" s="12" customFormat="1" ht="25.5" x14ac:dyDescent="0.2">
      <c r="A32" s="82" t="s">
        <v>84</v>
      </c>
      <c r="B32" s="83" t="s">
        <v>14</v>
      </c>
      <c r="C32" s="61"/>
      <c r="D32" s="61"/>
      <c r="E32" s="60"/>
      <c r="F32" s="62"/>
      <c r="G32" s="12">
        <v>6029.4</v>
      </c>
    </row>
    <row r="33" spans="1:7" s="12" customFormat="1" ht="15" x14ac:dyDescent="0.2">
      <c r="A33" s="82" t="s">
        <v>85</v>
      </c>
      <c r="B33" s="83" t="s">
        <v>9</v>
      </c>
      <c r="C33" s="61"/>
      <c r="D33" s="61"/>
      <c r="E33" s="60"/>
      <c r="F33" s="62"/>
      <c r="G33" s="12">
        <v>6029.4</v>
      </c>
    </row>
    <row r="34" spans="1:7" s="12" customFormat="1" ht="15" x14ac:dyDescent="0.2">
      <c r="A34" s="82" t="s">
        <v>53</v>
      </c>
      <c r="B34" s="83" t="s">
        <v>9</v>
      </c>
      <c r="C34" s="61"/>
      <c r="D34" s="61"/>
      <c r="E34" s="60"/>
      <c r="F34" s="62"/>
      <c r="G34" s="12">
        <v>6029.4</v>
      </c>
    </row>
    <row r="35" spans="1:7" s="12" customFormat="1" ht="25.5" x14ac:dyDescent="0.2">
      <c r="A35" s="82" t="s">
        <v>86</v>
      </c>
      <c r="B35" s="83" t="s">
        <v>54</v>
      </c>
      <c r="C35" s="61"/>
      <c r="D35" s="61"/>
      <c r="E35" s="60"/>
      <c r="F35" s="62"/>
      <c r="G35" s="12">
        <v>6029.4</v>
      </c>
    </row>
    <row r="36" spans="1:7" s="12" customFormat="1" ht="30" customHeight="1" x14ac:dyDescent="0.2">
      <c r="A36" s="82" t="s">
        <v>87</v>
      </c>
      <c r="B36" s="83" t="s">
        <v>14</v>
      </c>
      <c r="C36" s="61"/>
      <c r="D36" s="61"/>
      <c r="E36" s="60"/>
      <c r="F36" s="62"/>
      <c r="G36" s="12">
        <v>6029.4</v>
      </c>
    </row>
    <row r="37" spans="1:7" s="12" customFormat="1" ht="30" customHeight="1" x14ac:dyDescent="0.2">
      <c r="A37" s="82" t="s">
        <v>88</v>
      </c>
      <c r="B37" s="83" t="s">
        <v>9</v>
      </c>
      <c r="C37" s="61"/>
      <c r="D37" s="61"/>
      <c r="E37" s="60"/>
      <c r="F37" s="62"/>
      <c r="G37" s="12">
        <v>6029.4</v>
      </c>
    </row>
    <row r="38" spans="1:7" s="19" customFormat="1" ht="15" x14ac:dyDescent="0.2">
      <c r="A38" s="31" t="s">
        <v>10</v>
      </c>
      <c r="B38" s="25" t="s">
        <v>11</v>
      </c>
      <c r="C38" s="27" t="s">
        <v>131</v>
      </c>
      <c r="D38" s="27">
        <f t="shared" si="1"/>
        <v>60052.823999999993</v>
      </c>
      <c r="E38" s="26">
        <f t="shared" si="0"/>
        <v>9.9599999999999991</v>
      </c>
      <c r="F38" s="32">
        <v>0.83</v>
      </c>
      <c r="G38" s="12">
        <v>6029.4</v>
      </c>
    </row>
    <row r="39" spans="1:7" s="12" customFormat="1" ht="15" x14ac:dyDescent="0.2">
      <c r="A39" s="31" t="s">
        <v>12</v>
      </c>
      <c r="B39" s="25" t="s">
        <v>13</v>
      </c>
      <c r="C39" s="27" t="s">
        <v>131</v>
      </c>
      <c r="D39" s="27">
        <f t="shared" si="1"/>
        <v>195352.56000000003</v>
      </c>
      <c r="E39" s="26">
        <f t="shared" si="0"/>
        <v>32.400000000000006</v>
      </c>
      <c r="F39" s="32">
        <v>2.7</v>
      </c>
      <c r="G39" s="12">
        <v>6029.4</v>
      </c>
    </row>
    <row r="40" spans="1:7" s="12" customFormat="1" ht="15" x14ac:dyDescent="0.2">
      <c r="A40" s="79" t="s">
        <v>89</v>
      </c>
      <c r="B40" s="76" t="s">
        <v>9</v>
      </c>
      <c r="C40" s="27" t="s">
        <v>142</v>
      </c>
      <c r="D40" s="27">
        <v>0</v>
      </c>
      <c r="E40" s="26">
        <f>D40/G40</f>
        <v>0</v>
      </c>
      <c r="F40" s="32">
        <f>E40/12</f>
        <v>0</v>
      </c>
      <c r="G40" s="12">
        <v>6029.4</v>
      </c>
    </row>
    <row r="41" spans="1:7" s="12" customFormat="1" ht="15" x14ac:dyDescent="0.2">
      <c r="A41" s="82" t="s">
        <v>90</v>
      </c>
      <c r="B41" s="83" t="s">
        <v>25</v>
      </c>
      <c r="C41" s="27"/>
      <c r="D41" s="27"/>
      <c r="E41" s="26"/>
      <c r="F41" s="32"/>
      <c r="G41" s="12">
        <v>6029.4</v>
      </c>
    </row>
    <row r="42" spans="1:7" s="12" customFormat="1" ht="18" customHeight="1" x14ac:dyDescent="0.2">
      <c r="A42" s="82" t="s">
        <v>91</v>
      </c>
      <c r="B42" s="83" t="s">
        <v>22</v>
      </c>
      <c r="C42" s="27"/>
      <c r="D42" s="27"/>
      <c r="E42" s="26"/>
      <c r="F42" s="32"/>
      <c r="G42" s="12">
        <v>6029.4</v>
      </c>
    </row>
    <row r="43" spans="1:7" s="12" customFormat="1" ht="15" x14ac:dyDescent="0.2">
      <c r="A43" s="82" t="s">
        <v>92</v>
      </c>
      <c r="B43" s="83" t="s">
        <v>93</v>
      </c>
      <c r="C43" s="27"/>
      <c r="D43" s="27"/>
      <c r="E43" s="26"/>
      <c r="F43" s="32"/>
      <c r="G43" s="12">
        <v>6029.4</v>
      </c>
    </row>
    <row r="44" spans="1:7" s="12" customFormat="1" ht="23.25" customHeight="1" x14ac:dyDescent="0.2">
      <c r="A44" s="82" t="s">
        <v>94</v>
      </c>
      <c r="B44" s="83" t="s">
        <v>95</v>
      </c>
      <c r="C44" s="27"/>
      <c r="D44" s="27"/>
      <c r="E44" s="26"/>
      <c r="F44" s="32"/>
      <c r="G44" s="12">
        <v>6029.4</v>
      </c>
    </row>
    <row r="45" spans="1:7" s="12" customFormat="1" ht="18" customHeight="1" x14ac:dyDescent="0.2">
      <c r="A45" s="82" t="s">
        <v>96</v>
      </c>
      <c r="B45" s="83" t="s">
        <v>93</v>
      </c>
      <c r="C45" s="27"/>
      <c r="D45" s="27"/>
      <c r="E45" s="26"/>
      <c r="F45" s="32"/>
      <c r="G45" s="12">
        <v>6029.4</v>
      </c>
    </row>
    <row r="46" spans="1:7" s="18" customFormat="1" ht="39.75" customHeight="1" x14ac:dyDescent="0.2">
      <c r="A46" s="79" t="s">
        <v>97</v>
      </c>
      <c r="B46" s="76" t="s">
        <v>7</v>
      </c>
      <c r="C46" s="27" t="s">
        <v>133</v>
      </c>
      <c r="D46" s="27">
        <v>2246.7800000000002</v>
      </c>
      <c r="E46" s="26">
        <f>D46/G46</f>
        <v>0.37263741002421474</v>
      </c>
      <c r="F46" s="32">
        <f>E46/12</f>
        <v>3.1053117502017894E-2</v>
      </c>
      <c r="G46" s="12">
        <v>6029.4</v>
      </c>
    </row>
    <row r="47" spans="1:7" s="18" customFormat="1" ht="49.5" customHeight="1" x14ac:dyDescent="0.2">
      <c r="A47" s="79" t="s">
        <v>134</v>
      </c>
      <c r="B47" s="76" t="s">
        <v>7</v>
      </c>
      <c r="C47" s="27" t="s">
        <v>133</v>
      </c>
      <c r="D47" s="27">
        <v>16975.47</v>
      </c>
      <c r="E47" s="26">
        <f>D47/G47</f>
        <v>2.815449298437656</v>
      </c>
      <c r="F47" s="32">
        <f>E47/12+0.01</f>
        <v>0.24462077486980469</v>
      </c>
      <c r="G47" s="12">
        <v>6029.4</v>
      </c>
    </row>
    <row r="48" spans="1:7" s="18" customFormat="1" ht="31.5" customHeight="1" x14ac:dyDescent="0.2">
      <c r="A48" s="79" t="s">
        <v>15</v>
      </c>
      <c r="B48" s="76"/>
      <c r="C48" s="27" t="s">
        <v>143</v>
      </c>
      <c r="D48" s="27">
        <f t="shared" si="1"/>
        <v>14470.560000000001</v>
      </c>
      <c r="E48" s="26">
        <f t="shared" si="0"/>
        <v>2.4000000000000004</v>
      </c>
      <c r="F48" s="32">
        <v>0.2</v>
      </c>
      <c r="G48" s="12">
        <v>6029.4</v>
      </c>
    </row>
    <row r="49" spans="1:9" s="18" customFormat="1" ht="26.25" customHeight="1" x14ac:dyDescent="0.2">
      <c r="A49" s="84" t="s">
        <v>98</v>
      </c>
      <c r="B49" s="85" t="s">
        <v>60</v>
      </c>
      <c r="C49" s="27"/>
      <c r="D49" s="27"/>
      <c r="E49" s="26"/>
      <c r="F49" s="32"/>
      <c r="G49" s="12">
        <v>6029.4</v>
      </c>
    </row>
    <row r="50" spans="1:9" s="18" customFormat="1" ht="28.5" customHeight="1" x14ac:dyDescent="0.2">
      <c r="A50" s="84" t="s">
        <v>99</v>
      </c>
      <c r="B50" s="85" t="s">
        <v>60</v>
      </c>
      <c r="C50" s="27"/>
      <c r="D50" s="27"/>
      <c r="E50" s="26"/>
      <c r="F50" s="32"/>
      <c r="G50" s="12">
        <v>6029.4</v>
      </c>
    </row>
    <row r="51" spans="1:9" s="18" customFormat="1" ht="15" x14ac:dyDescent="0.2">
      <c r="A51" s="84" t="s">
        <v>100</v>
      </c>
      <c r="B51" s="85" t="s">
        <v>51</v>
      </c>
      <c r="C51" s="27"/>
      <c r="D51" s="27"/>
      <c r="E51" s="26"/>
      <c r="F51" s="32"/>
      <c r="G51" s="12">
        <v>6029.4</v>
      </c>
    </row>
    <row r="52" spans="1:9" s="18" customFormat="1" ht="18.75" customHeight="1" x14ac:dyDescent="0.2">
      <c r="A52" s="84" t="s">
        <v>101</v>
      </c>
      <c r="B52" s="85" t="s">
        <v>60</v>
      </c>
      <c r="C52" s="27"/>
      <c r="D52" s="27"/>
      <c r="E52" s="26"/>
      <c r="F52" s="32"/>
      <c r="G52" s="12">
        <v>6029.4</v>
      </c>
    </row>
    <row r="53" spans="1:9" s="18" customFormat="1" ht="25.5" x14ac:dyDescent="0.2">
      <c r="A53" s="84" t="s">
        <v>102</v>
      </c>
      <c r="B53" s="85" t="s">
        <v>60</v>
      </c>
      <c r="C53" s="27"/>
      <c r="D53" s="27"/>
      <c r="E53" s="26"/>
      <c r="F53" s="32"/>
      <c r="G53" s="12">
        <v>6029.4</v>
      </c>
    </row>
    <row r="54" spans="1:9" s="18" customFormat="1" ht="15" x14ac:dyDescent="0.2">
      <c r="A54" s="84" t="s">
        <v>103</v>
      </c>
      <c r="B54" s="85" t="s">
        <v>60</v>
      </c>
      <c r="C54" s="27"/>
      <c r="D54" s="27"/>
      <c r="E54" s="26"/>
      <c r="F54" s="32"/>
      <c r="G54" s="12">
        <v>6029.4</v>
      </c>
    </row>
    <row r="55" spans="1:9" s="18" customFormat="1" ht="29.25" customHeight="1" x14ac:dyDescent="0.2">
      <c r="A55" s="84" t="s">
        <v>104</v>
      </c>
      <c r="B55" s="85" t="s">
        <v>60</v>
      </c>
      <c r="C55" s="27"/>
      <c r="D55" s="27"/>
      <c r="E55" s="26"/>
      <c r="F55" s="32"/>
      <c r="G55" s="12">
        <v>6029.4</v>
      </c>
    </row>
    <row r="56" spans="1:9" s="18" customFormat="1" ht="15" x14ac:dyDescent="0.2">
      <c r="A56" s="84" t="s">
        <v>105</v>
      </c>
      <c r="B56" s="85" t="s">
        <v>60</v>
      </c>
      <c r="C56" s="27"/>
      <c r="D56" s="27"/>
      <c r="E56" s="26"/>
      <c r="F56" s="32"/>
      <c r="G56" s="12">
        <v>6029.4</v>
      </c>
    </row>
    <row r="57" spans="1:9" s="18" customFormat="1" ht="18.75" customHeight="1" x14ac:dyDescent="0.2">
      <c r="A57" s="84" t="s">
        <v>106</v>
      </c>
      <c r="B57" s="85" t="s">
        <v>60</v>
      </c>
      <c r="C57" s="27"/>
      <c r="D57" s="27"/>
      <c r="E57" s="26"/>
      <c r="F57" s="32"/>
      <c r="G57" s="12">
        <v>6029.4</v>
      </c>
    </row>
    <row r="58" spans="1:9" s="12" customFormat="1" ht="15" x14ac:dyDescent="0.2">
      <c r="A58" s="31" t="s">
        <v>16</v>
      </c>
      <c r="B58" s="25" t="s">
        <v>17</v>
      </c>
      <c r="C58" s="27" t="s">
        <v>144</v>
      </c>
      <c r="D58" s="27">
        <f>E58*G58</f>
        <v>5064.6959999999999</v>
      </c>
      <c r="E58" s="26">
        <f>F58*12</f>
        <v>0.84000000000000008</v>
      </c>
      <c r="F58" s="32">
        <v>7.0000000000000007E-2</v>
      </c>
      <c r="G58" s="12">
        <v>6029.4</v>
      </c>
    </row>
    <row r="59" spans="1:9" s="12" customFormat="1" ht="15" x14ac:dyDescent="0.2">
      <c r="A59" s="31" t="s">
        <v>18</v>
      </c>
      <c r="B59" s="34" t="s">
        <v>19</v>
      </c>
      <c r="C59" s="33" t="s">
        <v>144</v>
      </c>
      <c r="D59" s="27">
        <v>3183.52</v>
      </c>
      <c r="E59" s="26">
        <f>D59/G59</f>
        <v>0.52799946926725716</v>
      </c>
      <c r="F59" s="32">
        <f>E59/12</f>
        <v>4.3999955772271428E-2</v>
      </c>
      <c r="G59" s="12">
        <v>6029.4</v>
      </c>
    </row>
    <row r="60" spans="1:9" s="19" customFormat="1" ht="26.25" customHeight="1" x14ac:dyDescent="0.2">
      <c r="A60" s="31" t="s">
        <v>20</v>
      </c>
      <c r="B60" s="25"/>
      <c r="C60" s="33">
        <v>0</v>
      </c>
      <c r="D60" s="27">
        <v>0</v>
      </c>
      <c r="E60" s="26">
        <v>0</v>
      </c>
      <c r="F60" s="32">
        <f>E60/12</f>
        <v>0</v>
      </c>
      <c r="G60" s="12">
        <v>6029.4</v>
      </c>
    </row>
    <row r="61" spans="1:9" s="19" customFormat="1" ht="15" x14ac:dyDescent="0.2">
      <c r="A61" s="31" t="s">
        <v>21</v>
      </c>
      <c r="B61" s="25"/>
      <c r="C61" s="26" t="s">
        <v>145</v>
      </c>
      <c r="D61" s="26">
        <f>D62+D63+D64+D65+D66+D67+D68+D69+D70+D71+D72+D73+D74</f>
        <v>42018.58</v>
      </c>
      <c r="E61" s="26">
        <f>D61/G61</f>
        <v>6.9689488174611078</v>
      </c>
      <c r="F61" s="28">
        <f>E61/12</f>
        <v>0.58074573478842562</v>
      </c>
      <c r="G61" s="12">
        <v>6029.4</v>
      </c>
    </row>
    <row r="62" spans="1:9" s="18" customFormat="1" ht="18" customHeight="1" x14ac:dyDescent="0.2">
      <c r="A62" s="35" t="s">
        <v>23</v>
      </c>
      <c r="B62" s="36" t="s">
        <v>22</v>
      </c>
      <c r="C62" s="38"/>
      <c r="D62" s="38">
        <v>477.68</v>
      </c>
      <c r="E62" s="37"/>
      <c r="F62" s="39"/>
      <c r="G62" s="12">
        <v>6029.4</v>
      </c>
    </row>
    <row r="63" spans="1:9" s="18" customFormat="1" ht="15.75" customHeight="1" x14ac:dyDescent="0.2">
      <c r="A63" s="35" t="s">
        <v>24</v>
      </c>
      <c r="B63" s="36" t="s">
        <v>25</v>
      </c>
      <c r="C63" s="38"/>
      <c r="D63" s="38">
        <v>1516.25</v>
      </c>
      <c r="E63" s="37"/>
      <c r="F63" s="39"/>
      <c r="G63" s="12">
        <v>6029.4</v>
      </c>
      <c r="H63" s="20"/>
      <c r="I63" s="20"/>
    </row>
    <row r="64" spans="1:9" s="18" customFormat="1" ht="15.75" customHeight="1" x14ac:dyDescent="0.2">
      <c r="A64" s="35" t="s">
        <v>62</v>
      </c>
      <c r="B64" s="36" t="s">
        <v>22</v>
      </c>
      <c r="C64" s="38"/>
      <c r="D64" s="38">
        <v>2701.85</v>
      </c>
      <c r="E64" s="37"/>
      <c r="F64" s="39"/>
      <c r="G64" s="12">
        <v>6029.4</v>
      </c>
      <c r="H64" s="20"/>
      <c r="I64" s="20"/>
    </row>
    <row r="65" spans="1:9" s="18" customFormat="1" ht="15" x14ac:dyDescent="0.2">
      <c r="A65" s="35" t="s">
        <v>135</v>
      </c>
      <c r="B65" s="36" t="s">
        <v>22</v>
      </c>
      <c r="C65" s="38"/>
      <c r="D65" s="38">
        <v>0</v>
      </c>
      <c r="E65" s="37"/>
      <c r="F65" s="39"/>
      <c r="G65" s="12">
        <v>6029.4</v>
      </c>
    </row>
    <row r="66" spans="1:9" s="18" customFormat="1" ht="13.5" customHeight="1" x14ac:dyDescent="0.2">
      <c r="A66" s="35" t="s">
        <v>26</v>
      </c>
      <c r="B66" s="36" t="s">
        <v>22</v>
      </c>
      <c r="C66" s="38"/>
      <c r="D66" s="38">
        <v>2889.51</v>
      </c>
      <c r="E66" s="37"/>
      <c r="F66" s="39"/>
      <c r="G66" s="12">
        <v>6029.4</v>
      </c>
      <c r="H66" s="20"/>
      <c r="I66" s="20"/>
    </row>
    <row r="67" spans="1:9" s="18" customFormat="1" ht="16.5" customHeight="1" x14ac:dyDescent="0.2">
      <c r="A67" s="35" t="s">
        <v>27</v>
      </c>
      <c r="B67" s="36" t="s">
        <v>22</v>
      </c>
      <c r="C67" s="38"/>
      <c r="D67" s="38">
        <v>8588.18</v>
      </c>
      <c r="E67" s="37"/>
      <c r="F67" s="39"/>
      <c r="G67" s="12">
        <v>6029.4</v>
      </c>
      <c r="H67" s="20"/>
      <c r="I67" s="20"/>
    </row>
    <row r="68" spans="1:9" s="18" customFormat="1" ht="14.25" customHeight="1" x14ac:dyDescent="0.2">
      <c r="A68" s="35" t="s">
        <v>28</v>
      </c>
      <c r="B68" s="36" t="s">
        <v>22</v>
      </c>
      <c r="C68" s="38"/>
      <c r="D68" s="38">
        <v>1010.85</v>
      </c>
      <c r="E68" s="37"/>
      <c r="F68" s="39"/>
      <c r="G68" s="12">
        <v>6029.4</v>
      </c>
    </row>
    <row r="69" spans="1:9" s="18" customFormat="1" ht="14.25" customHeight="1" x14ac:dyDescent="0.2">
      <c r="A69" s="35" t="s">
        <v>29</v>
      </c>
      <c r="B69" s="36" t="s">
        <v>22</v>
      </c>
      <c r="C69" s="38"/>
      <c r="D69" s="38">
        <v>1444.71</v>
      </c>
      <c r="E69" s="37"/>
      <c r="F69" s="39"/>
      <c r="G69" s="12">
        <v>6029.4</v>
      </c>
      <c r="H69" s="20"/>
      <c r="I69" s="20"/>
    </row>
    <row r="70" spans="1:9" s="18" customFormat="1" ht="21" customHeight="1" x14ac:dyDescent="0.2">
      <c r="A70" s="35" t="s">
        <v>30</v>
      </c>
      <c r="B70" s="36" t="s">
        <v>25</v>
      </c>
      <c r="C70" s="38"/>
      <c r="D70" s="38">
        <v>5779.04</v>
      </c>
      <c r="E70" s="37"/>
      <c r="F70" s="39"/>
      <c r="G70" s="12">
        <v>6029.4</v>
      </c>
      <c r="H70" s="20"/>
      <c r="I70" s="20"/>
    </row>
    <row r="71" spans="1:9" s="21" customFormat="1" ht="28.5" customHeight="1" x14ac:dyDescent="0.2">
      <c r="A71" s="35" t="s">
        <v>31</v>
      </c>
      <c r="B71" s="36" t="s">
        <v>22</v>
      </c>
      <c r="C71" s="38"/>
      <c r="D71" s="38">
        <v>6011.58</v>
      </c>
      <c r="E71" s="37"/>
      <c r="F71" s="39"/>
      <c r="G71" s="12">
        <v>6029.4</v>
      </c>
    </row>
    <row r="72" spans="1:9" s="18" customFormat="1" ht="15" x14ac:dyDescent="0.2">
      <c r="A72" s="35" t="s">
        <v>55</v>
      </c>
      <c r="B72" s="36" t="s">
        <v>22</v>
      </c>
      <c r="C72" s="38"/>
      <c r="D72" s="38">
        <v>9934.9699999999993</v>
      </c>
      <c r="E72" s="37"/>
      <c r="F72" s="39"/>
      <c r="G72" s="12">
        <v>6029.4</v>
      </c>
    </row>
    <row r="73" spans="1:9" s="18" customFormat="1" ht="29.25" customHeight="1" x14ac:dyDescent="0.2">
      <c r="A73" s="35" t="s">
        <v>152</v>
      </c>
      <c r="B73" s="81" t="s">
        <v>109</v>
      </c>
      <c r="C73" s="73"/>
      <c r="D73" s="38">
        <v>1663.96</v>
      </c>
      <c r="E73" s="37"/>
      <c r="F73" s="39"/>
      <c r="G73" s="12">
        <v>6029.4</v>
      </c>
    </row>
    <row r="74" spans="1:9" s="18" customFormat="1" ht="15" x14ac:dyDescent="0.2">
      <c r="A74" s="35" t="s">
        <v>108</v>
      </c>
      <c r="B74" s="85" t="s">
        <v>109</v>
      </c>
      <c r="C74" s="38"/>
      <c r="D74" s="38">
        <v>0</v>
      </c>
      <c r="E74" s="37"/>
      <c r="F74" s="39"/>
      <c r="G74" s="12">
        <v>6029.4</v>
      </c>
    </row>
    <row r="75" spans="1:9" s="19" customFormat="1" ht="24.75" customHeight="1" x14ac:dyDescent="0.2">
      <c r="A75" s="31" t="s">
        <v>32</v>
      </c>
      <c r="B75" s="25"/>
      <c r="C75" s="26" t="s">
        <v>146</v>
      </c>
      <c r="D75" s="26">
        <f>D76+D77+D78+D79</f>
        <v>1926.35</v>
      </c>
      <c r="E75" s="26">
        <f>D75/G75</f>
        <v>0.31949281852257272</v>
      </c>
      <c r="F75" s="28">
        <f>E75/12</f>
        <v>2.6624401543547727E-2</v>
      </c>
      <c r="G75" s="12">
        <v>6029.4</v>
      </c>
    </row>
    <row r="76" spans="1:9" s="19" customFormat="1" ht="24.75" customHeight="1" x14ac:dyDescent="0.2">
      <c r="A76" s="42" t="s">
        <v>136</v>
      </c>
      <c r="B76" s="43" t="s">
        <v>137</v>
      </c>
      <c r="C76" s="61"/>
      <c r="D76" s="61">
        <v>1926.35</v>
      </c>
      <c r="E76" s="60"/>
      <c r="F76" s="62"/>
      <c r="G76" s="12"/>
    </row>
    <row r="77" spans="1:9" s="18" customFormat="1" ht="24" x14ac:dyDescent="0.2">
      <c r="A77" s="35" t="s">
        <v>107</v>
      </c>
      <c r="B77" s="36" t="s">
        <v>109</v>
      </c>
      <c r="C77" s="38"/>
      <c r="D77" s="38">
        <v>0</v>
      </c>
      <c r="E77" s="37"/>
      <c r="F77" s="40"/>
      <c r="G77" s="12">
        <v>6029.4</v>
      </c>
    </row>
    <row r="78" spans="1:9" s="18" customFormat="1" ht="15" x14ac:dyDescent="0.2">
      <c r="A78" s="42" t="s">
        <v>110</v>
      </c>
      <c r="B78" s="36" t="s">
        <v>109</v>
      </c>
      <c r="C78" s="73"/>
      <c r="D78" s="38">
        <f t="shared" ref="D78:D79" si="2">E78*G78</f>
        <v>0</v>
      </c>
      <c r="E78" s="37"/>
      <c r="F78" s="39"/>
      <c r="G78" s="12">
        <v>6029.4</v>
      </c>
    </row>
    <row r="79" spans="1:9" s="18" customFormat="1" ht="15" x14ac:dyDescent="0.2">
      <c r="A79" s="35" t="s">
        <v>111</v>
      </c>
      <c r="B79" s="36" t="s">
        <v>22</v>
      </c>
      <c r="C79" s="38"/>
      <c r="D79" s="38">
        <f t="shared" si="2"/>
        <v>0</v>
      </c>
      <c r="E79" s="37"/>
      <c r="F79" s="39"/>
      <c r="G79" s="12">
        <v>6029.4</v>
      </c>
    </row>
    <row r="80" spans="1:9" s="18" customFormat="1" ht="25.5" customHeight="1" x14ac:dyDescent="0.2">
      <c r="A80" s="31" t="s">
        <v>34</v>
      </c>
      <c r="B80" s="36"/>
      <c r="C80" s="26" t="s">
        <v>147</v>
      </c>
      <c r="D80" s="26">
        <f>D81+D82+D83+D84</f>
        <v>0</v>
      </c>
      <c r="E80" s="26">
        <f>D80/G80</f>
        <v>0</v>
      </c>
      <c r="F80" s="28">
        <f>E80/12</f>
        <v>0</v>
      </c>
      <c r="G80" s="12">
        <v>6029.4</v>
      </c>
    </row>
    <row r="81" spans="1:9" s="18" customFormat="1" ht="18.75" customHeight="1" x14ac:dyDescent="0.2">
      <c r="A81" s="35" t="s">
        <v>112</v>
      </c>
      <c r="B81" s="36" t="s">
        <v>22</v>
      </c>
      <c r="C81" s="27"/>
      <c r="D81" s="61">
        <v>0</v>
      </c>
      <c r="E81" s="26"/>
      <c r="F81" s="28"/>
      <c r="G81" s="12">
        <v>6029.4</v>
      </c>
    </row>
    <row r="82" spans="1:9" s="18" customFormat="1" ht="18.75" customHeight="1" x14ac:dyDescent="0.2">
      <c r="A82" s="66" t="s">
        <v>128</v>
      </c>
      <c r="B82" s="36"/>
      <c r="C82" s="33"/>
      <c r="D82" s="44">
        <v>0</v>
      </c>
      <c r="E82" s="26"/>
      <c r="F82" s="28"/>
      <c r="G82" s="12">
        <v>6029.4</v>
      </c>
    </row>
    <row r="83" spans="1:9" s="18" customFormat="1" ht="18" customHeight="1" x14ac:dyDescent="0.2">
      <c r="A83" s="35" t="s">
        <v>114</v>
      </c>
      <c r="B83" s="86" t="s">
        <v>113</v>
      </c>
      <c r="C83" s="27"/>
      <c r="D83" s="61">
        <v>0</v>
      </c>
      <c r="E83" s="26"/>
      <c r="F83" s="28"/>
      <c r="G83" s="12">
        <v>6029.4</v>
      </c>
    </row>
    <row r="84" spans="1:9" s="18" customFormat="1" ht="31.5" customHeight="1" x14ac:dyDescent="0.2">
      <c r="A84" s="35" t="s">
        <v>115</v>
      </c>
      <c r="B84" s="86" t="s">
        <v>109</v>
      </c>
      <c r="C84" s="74"/>
      <c r="D84" s="87">
        <v>0</v>
      </c>
      <c r="E84" s="37"/>
      <c r="F84" s="39"/>
      <c r="G84" s="12">
        <v>6029.4</v>
      </c>
    </row>
    <row r="85" spans="1:9" s="18" customFormat="1" ht="15" x14ac:dyDescent="0.2">
      <c r="A85" s="31" t="s">
        <v>116</v>
      </c>
      <c r="B85" s="36"/>
      <c r="C85" s="33" t="s">
        <v>148</v>
      </c>
      <c r="D85" s="33">
        <f>D87+D88+D86+D89+D90+D91</f>
        <v>15142.78</v>
      </c>
      <c r="E85" s="26">
        <f>D85/G85</f>
        <v>2.5114903638836372</v>
      </c>
      <c r="F85" s="28">
        <f>E85/12</f>
        <v>0.20929086365696978</v>
      </c>
      <c r="G85" s="12">
        <v>6029.4</v>
      </c>
    </row>
    <row r="86" spans="1:9" s="18" customFormat="1" ht="15" x14ac:dyDescent="0.2">
      <c r="A86" s="35" t="s">
        <v>35</v>
      </c>
      <c r="B86" s="36" t="s">
        <v>7</v>
      </c>
      <c r="C86" s="74"/>
      <c r="D86" s="38">
        <v>1342.44</v>
      </c>
      <c r="E86" s="37"/>
      <c r="F86" s="39"/>
      <c r="G86" s="12">
        <v>6029.4</v>
      </c>
    </row>
    <row r="87" spans="1:9" s="18" customFormat="1" ht="40.5" customHeight="1" x14ac:dyDescent="0.2">
      <c r="A87" s="35" t="s">
        <v>117</v>
      </c>
      <c r="B87" s="36" t="s">
        <v>22</v>
      </c>
      <c r="C87" s="33"/>
      <c r="D87" s="36">
        <v>11786.72</v>
      </c>
      <c r="E87" s="37"/>
      <c r="F87" s="39"/>
      <c r="G87" s="12">
        <v>6029.4</v>
      </c>
      <c r="I87" s="21"/>
    </row>
    <row r="88" spans="1:9" s="18" customFormat="1" ht="36" x14ac:dyDescent="0.2">
      <c r="A88" s="35" t="s">
        <v>118</v>
      </c>
      <c r="B88" s="36" t="s">
        <v>22</v>
      </c>
      <c r="C88" s="33"/>
      <c r="D88" s="36">
        <v>2013.62</v>
      </c>
      <c r="E88" s="37"/>
      <c r="F88" s="39"/>
      <c r="G88" s="12">
        <v>6029.4</v>
      </c>
      <c r="I88" s="21"/>
    </row>
    <row r="89" spans="1:9" s="18" customFormat="1" ht="27.75" customHeight="1" x14ac:dyDescent="0.2">
      <c r="A89" s="35" t="s">
        <v>37</v>
      </c>
      <c r="B89" s="36" t="s">
        <v>14</v>
      </c>
      <c r="C89" s="74"/>
      <c r="D89" s="38">
        <v>0</v>
      </c>
      <c r="E89" s="37"/>
      <c r="F89" s="40"/>
      <c r="G89" s="12">
        <v>6029.4</v>
      </c>
    </row>
    <row r="90" spans="1:9" s="18" customFormat="1" ht="15" x14ac:dyDescent="0.2">
      <c r="A90" s="35" t="s">
        <v>36</v>
      </c>
      <c r="B90" s="36" t="s">
        <v>119</v>
      </c>
      <c r="C90" s="74"/>
      <c r="D90" s="38">
        <f>E90*G90</f>
        <v>0</v>
      </c>
      <c r="E90" s="37"/>
      <c r="F90" s="40"/>
      <c r="G90" s="12">
        <v>6029.4</v>
      </c>
    </row>
    <row r="91" spans="1:9" s="18" customFormat="1" ht="51.75" customHeight="1" x14ac:dyDescent="0.2">
      <c r="A91" s="35" t="s">
        <v>120</v>
      </c>
      <c r="B91" s="36" t="s">
        <v>60</v>
      </c>
      <c r="C91" s="74"/>
      <c r="D91" s="38">
        <f>E91*G91</f>
        <v>0</v>
      </c>
      <c r="E91" s="37"/>
      <c r="F91" s="40"/>
      <c r="G91" s="12">
        <v>6029.4</v>
      </c>
    </row>
    <row r="92" spans="1:9" s="18" customFormat="1" ht="15" x14ac:dyDescent="0.2">
      <c r="A92" s="31" t="s">
        <v>38</v>
      </c>
      <c r="B92" s="36"/>
      <c r="C92" s="26" t="s">
        <v>150</v>
      </c>
      <c r="D92" s="26">
        <f>D93</f>
        <v>1208.01</v>
      </c>
      <c r="E92" s="26">
        <f>D92/G92</f>
        <v>0.20035326898198827</v>
      </c>
      <c r="F92" s="28">
        <f>E92/12</f>
        <v>1.6696105748499022E-2</v>
      </c>
      <c r="G92" s="12">
        <v>6029.4</v>
      </c>
    </row>
    <row r="93" spans="1:9" s="18" customFormat="1" ht="15" x14ac:dyDescent="0.2">
      <c r="A93" s="35" t="s">
        <v>39</v>
      </c>
      <c r="B93" s="36" t="s">
        <v>22</v>
      </c>
      <c r="C93" s="38"/>
      <c r="D93" s="38">
        <v>1208.01</v>
      </c>
      <c r="E93" s="37"/>
      <c r="F93" s="39"/>
      <c r="G93" s="12">
        <v>6029.4</v>
      </c>
    </row>
    <row r="94" spans="1:9" s="18" customFormat="1" ht="15" hidden="1" x14ac:dyDescent="0.2">
      <c r="A94" s="35" t="s">
        <v>40</v>
      </c>
      <c r="B94" s="36" t="s">
        <v>22</v>
      </c>
      <c r="C94" s="38"/>
      <c r="D94" s="38"/>
      <c r="E94" s="37"/>
      <c r="F94" s="39"/>
      <c r="G94" s="12">
        <v>6029.4</v>
      </c>
    </row>
    <row r="95" spans="1:9" s="12" customFormat="1" ht="15" x14ac:dyDescent="0.2">
      <c r="A95" s="31" t="s">
        <v>41</v>
      </c>
      <c r="B95" s="25"/>
      <c r="C95" s="26" t="s">
        <v>151</v>
      </c>
      <c r="D95" s="26">
        <f>D96+D97</f>
        <v>45196.01</v>
      </c>
      <c r="E95" s="26">
        <f>D95/G95</f>
        <v>7.4959382359770466</v>
      </c>
      <c r="F95" s="28">
        <f>E95/12</f>
        <v>0.62466151966475392</v>
      </c>
      <c r="G95" s="12">
        <v>6029.4</v>
      </c>
    </row>
    <row r="96" spans="1:9" s="18" customFormat="1" ht="39" customHeight="1" x14ac:dyDescent="0.2">
      <c r="A96" s="42" t="s">
        <v>121</v>
      </c>
      <c r="B96" s="36" t="s">
        <v>25</v>
      </c>
      <c r="C96" s="38"/>
      <c r="D96" s="38">
        <v>25650.77</v>
      </c>
      <c r="E96" s="37"/>
      <c r="F96" s="39"/>
      <c r="G96" s="12">
        <v>6029.4</v>
      </c>
    </row>
    <row r="97" spans="1:8" s="18" customFormat="1" ht="27" customHeight="1" x14ac:dyDescent="0.2">
      <c r="A97" s="42" t="s">
        <v>149</v>
      </c>
      <c r="B97" s="36" t="s">
        <v>60</v>
      </c>
      <c r="C97" s="38"/>
      <c r="D97" s="38">
        <v>19545.240000000002</v>
      </c>
      <c r="E97" s="37"/>
      <c r="F97" s="39"/>
      <c r="G97" s="12">
        <v>6029.4</v>
      </c>
    </row>
    <row r="98" spans="1:8" s="12" customFormat="1" ht="15" x14ac:dyDescent="0.2">
      <c r="A98" s="31" t="s">
        <v>42</v>
      </c>
      <c r="B98" s="25"/>
      <c r="C98" s="26" t="s">
        <v>144</v>
      </c>
      <c r="D98" s="26">
        <f>D99+D100</f>
        <v>0</v>
      </c>
      <c r="E98" s="26">
        <f>D98/G98</f>
        <v>0</v>
      </c>
      <c r="F98" s="28">
        <f>E98/12</f>
        <v>0</v>
      </c>
      <c r="G98" s="12">
        <v>6029.4</v>
      </c>
    </row>
    <row r="99" spans="1:8" s="18" customFormat="1" ht="15" x14ac:dyDescent="0.2">
      <c r="A99" s="35" t="s">
        <v>63</v>
      </c>
      <c r="B99" s="36" t="s">
        <v>33</v>
      </c>
      <c r="C99" s="38"/>
      <c r="D99" s="38">
        <v>0</v>
      </c>
      <c r="E99" s="37"/>
      <c r="F99" s="39"/>
      <c r="G99" s="12">
        <v>6029.4</v>
      </c>
    </row>
    <row r="100" spans="1:8" s="18" customFormat="1" ht="15" x14ac:dyDescent="0.2">
      <c r="A100" s="35" t="s">
        <v>138</v>
      </c>
      <c r="B100" s="36" t="s">
        <v>33</v>
      </c>
      <c r="C100" s="38"/>
      <c r="D100" s="38">
        <v>0</v>
      </c>
      <c r="E100" s="37"/>
      <c r="F100" s="39"/>
      <c r="G100" s="12">
        <v>6029.4</v>
      </c>
    </row>
    <row r="101" spans="1:8" s="12" customFormat="1" ht="129" customHeight="1" x14ac:dyDescent="0.2">
      <c r="A101" s="84" t="s">
        <v>153</v>
      </c>
      <c r="B101" s="25" t="s">
        <v>14</v>
      </c>
      <c r="C101" s="77"/>
      <c r="D101" s="74">
        <v>90000</v>
      </c>
      <c r="E101" s="33">
        <f>D101/G101</f>
        <v>14.926858393870038</v>
      </c>
      <c r="F101" s="33">
        <f>E101/12</f>
        <v>1.2439048661558365</v>
      </c>
      <c r="G101" s="12">
        <v>6029.4</v>
      </c>
    </row>
    <row r="102" spans="1:8" s="12" customFormat="1" ht="24" customHeight="1" x14ac:dyDescent="0.2">
      <c r="A102" s="70" t="s">
        <v>57</v>
      </c>
      <c r="B102" s="71" t="s">
        <v>9</v>
      </c>
      <c r="C102" s="72"/>
      <c r="D102" s="72">
        <f>E102*G102</f>
        <v>137470.31999999998</v>
      </c>
      <c r="E102" s="72">
        <f>F102*12</f>
        <v>22.799999999999997</v>
      </c>
      <c r="F102" s="72">
        <v>1.9</v>
      </c>
      <c r="G102" s="12">
        <v>6029.4</v>
      </c>
    </row>
    <row r="103" spans="1:8" s="12" customFormat="1" ht="19.5" customHeight="1" thickBot="1" x14ac:dyDescent="0.35">
      <c r="A103" s="46" t="s">
        <v>43</v>
      </c>
      <c r="B103" s="67"/>
      <c r="C103" s="68"/>
      <c r="D103" s="69">
        <f>D102+D101+D98+D95+D92+D85+D80+D75+D61+D60+D59+D58+D48+D47+D46+D40+D39+D38+D27+D14</f>
        <v>1082513.46</v>
      </c>
      <c r="E103" s="69">
        <f>E102+E101+E98+E95+E92+E85+E80+E75+E61+E60+E59+E58+E48+E47+E46+E40+E39+E38+E27+E14</f>
        <v>179.53916807642551</v>
      </c>
      <c r="F103" s="69">
        <f>F102+F101+F98+F95+F92+F85+F80+F75+F61+F60+F59+F58+F48+F47+F46+F40+F39+F38+F27+F14</f>
        <v>14.971597339702127</v>
      </c>
      <c r="G103" s="12">
        <v>6029.4</v>
      </c>
    </row>
    <row r="104" spans="1:8" s="1" customFormat="1" ht="15" x14ac:dyDescent="0.2">
      <c r="A104" s="47"/>
      <c r="B104" s="48"/>
      <c r="C104" s="48"/>
      <c r="D104" s="48"/>
      <c r="E104" s="48"/>
      <c r="F104" s="48"/>
      <c r="G104" s="12">
        <v>6029.4</v>
      </c>
    </row>
    <row r="105" spans="1:8" s="1" customFormat="1" ht="15" x14ac:dyDescent="0.2">
      <c r="A105" s="47"/>
      <c r="B105" s="48"/>
      <c r="C105" s="48"/>
      <c r="D105" s="48"/>
      <c r="E105" s="48"/>
      <c r="F105" s="48"/>
      <c r="G105" s="12">
        <v>6029.4</v>
      </c>
    </row>
    <row r="106" spans="1:8" s="1" customFormat="1" ht="15" x14ac:dyDescent="0.2">
      <c r="A106" s="47"/>
      <c r="B106" s="48"/>
      <c r="C106" s="48"/>
      <c r="D106" s="48"/>
      <c r="E106" s="48"/>
      <c r="F106" s="48"/>
      <c r="G106" s="12">
        <v>6029.4</v>
      </c>
    </row>
    <row r="107" spans="1:8" s="1" customFormat="1" ht="15.75" thickBot="1" x14ac:dyDescent="0.25">
      <c r="A107" s="47"/>
      <c r="B107" s="48"/>
      <c r="C107" s="48"/>
      <c r="D107" s="48"/>
      <c r="E107" s="48"/>
      <c r="F107" s="48"/>
      <c r="G107" s="12">
        <v>6029.4</v>
      </c>
    </row>
    <row r="108" spans="1:8" s="1" customFormat="1" ht="21" customHeight="1" thickBot="1" x14ac:dyDescent="0.25">
      <c r="A108" s="45" t="s">
        <v>49</v>
      </c>
      <c r="B108" s="49"/>
      <c r="C108" s="50"/>
      <c r="D108" s="50">
        <f>D109+D110+D111+D112</f>
        <v>30912.39</v>
      </c>
      <c r="E108" s="50">
        <f t="shared" ref="E108:F108" si="3">E109+E110+E111+E112</f>
        <v>5.1269429794009351</v>
      </c>
      <c r="F108" s="50">
        <f t="shared" si="3"/>
        <v>0.42724524828341126</v>
      </c>
      <c r="G108" s="12">
        <v>6029.4</v>
      </c>
      <c r="H108" s="22"/>
    </row>
    <row r="109" spans="1:8" s="1" customFormat="1" ht="15" x14ac:dyDescent="0.2">
      <c r="A109" s="35" t="s">
        <v>154</v>
      </c>
      <c r="B109" s="36"/>
      <c r="C109" s="38"/>
      <c r="D109" s="38">
        <v>14938.81</v>
      </c>
      <c r="E109" s="54">
        <f t="shared" ref="E109:E112" si="4">D109/G109</f>
        <v>2.4776611271436626</v>
      </c>
      <c r="F109" s="64">
        <f t="shared" ref="F109:F112" si="5">E109/12</f>
        <v>0.20647176059530523</v>
      </c>
      <c r="G109" s="12">
        <v>6029.4</v>
      </c>
    </row>
    <row r="110" spans="1:8" s="1" customFormat="1" ht="18.75" customHeight="1" x14ac:dyDescent="0.2">
      <c r="A110" s="63" t="s">
        <v>125</v>
      </c>
      <c r="B110" s="36"/>
      <c r="C110" s="38"/>
      <c r="D110" s="38">
        <v>5020.32</v>
      </c>
      <c r="E110" s="54">
        <f t="shared" si="4"/>
        <v>0.8326400636879292</v>
      </c>
      <c r="F110" s="64">
        <f t="shared" si="5"/>
        <v>6.9386671973994105E-2</v>
      </c>
      <c r="G110" s="12">
        <v>6029.4</v>
      </c>
    </row>
    <row r="111" spans="1:8" s="1" customFormat="1" ht="15" x14ac:dyDescent="0.2">
      <c r="A111" s="55" t="s">
        <v>126</v>
      </c>
      <c r="B111" s="56"/>
      <c r="C111" s="57"/>
      <c r="D111" s="57">
        <v>5569.36</v>
      </c>
      <c r="E111" s="54">
        <f t="shared" si="4"/>
        <v>0.92370053404982255</v>
      </c>
      <c r="F111" s="64">
        <f t="shared" si="5"/>
        <v>7.6975044504151879E-2</v>
      </c>
      <c r="G111" s="12">
        <v>6029.4</v>
      </c>
      <c r="H111" s="22"/>
    </row>
    <row r="112" spans="1:8" s="1" customFormat="1" ht="25.5" customHeight="1" x14ac:dyDescent="0.2">
      <c r="A112" s="66" t="s">
        <v>129</v>
      </c>
      <c r="B112" s="36"/>
      <c r="C112" s="37"/>
      <c r="D112" s="37">
        <v>5383.9</v>
      </c>
      <c r="E112" s="54">
        <f t="shared" si="4"/>
        <v>0.892941254519521</v>
      </c>
      <c r="F112" s="64">
        <f t="shared" si="5"/>
        <v>7.4411771209960079E-2</v>
      </c>
      <c r="G112" s="12">
        <v>6029.4</v>
      </c>
      <c r="H112" s="22"/>
    </row>
    <row r="113" spans="1:8" s="1" customFormat="1" ht="15" x14ac:dyDescent="0.2">
      <c r="A113" s="58"/>
      <c r="B113" s="41"/>
      <c r="C113" s="59"/>
      <c r="D113" s="59"/>
      <c r="E113" s="80"/>
      <c r="F113" s="80"/>
      <c r="G113" s="12"/>
      <c r="H113" s="22"/>
    </row>
    <row r="114" spans="1:8" s="1" customFormat="1" ht="15.75" thickBot="1" x14ac:dyDescent="0.25">
      <c r="A114" s="58"/>
      <c r="B114" s="41"/>
      <c r="C114" s="59"/>
      <c r="D114" s="59"/>
      <c r="E114" s="59"/>
      <c r="F114" s="59"/>
      <c r="G114" s="12"/>
    </row>
    <row r="115" spans="1:8" s="1" customFormat="1" ht="15" thickBot="1" x14ac:dyDescent="0.25">
      <c r="A115" s="45" t="s">
        <v>155</v>
      </c>
      <c r="B115" s="49"/>
      <c r="C115" s="50"/>
      <c r="D115" s="50">
        <f>D103+D108</f>
        <v>1113425.8499999999</v>
      </c>
      <c r="E115" s="50">
        <f>E103+E108+0.01</f>
        <v>184.67611105582642</v>
      </c>
      <c r="F115" s="50">
        <f>F103+F108</f>
        <v>15.398842587985538</v>
      </c>
    </row>
    <row r="116" spans="1:8" s="1" customFormat="1" x14ac:dyDescent="0.2">
      <c r="A116" s="58"/>
      <c r="B116" s="41"/>
      <c r="C116" s="59"/>
      <c r="D116" s="59"/>
      <c r="E116" s="59"/>
      <c r="F116" s="59"/>
    </row>
    <row r="117" spans="1:8" s="1" customFormat="1" ht="15" x14ac:dyDescent="0.2">
      <c r="A117" s="79" t="s">
        <v>89</v>
      </c>
      <c r="B117" s="76" t="s">
        <v>9</v>
      </c>
      <c r="C117" s="33" t="s">
        <v>142</v>
      </c>
      <c r="D117" s="33">
        <v>319250.56</v>
      </c>
      <c r="E117" s="33">
        <f>D117/G117</f>
        <v>52.948976680930109</v>
      </c>
      <c r="F117" s="32">
        <f>E117/12</f>
        <v>4.4124147234108424</v>
      </c>
      <c r="G117" s="1">
        <v>6029.4</v>
      </c>
    </row>
    <row r="118" spans="1:8" s="1" customFormat="1" ht="15.75" thickBot="1" x14ac:dyDescent="0.25">
      <c r="A118" s="90"/>
      <c r="B118" s="91"/>
      <c r="C118" s="92"/>
      <c r="D118" s="92"/>
      <c r="E118" s="92"/>
      <c r="F118" s="92"/>
    </row>
    <row r="119" spans="1:8" s="1" customFormat="1" ht="15.75" thickBot="1" x14ac:dyDescent="0.25">
      <c r="A119" s="45" t="s">
        <v>156</v>
      </c>
      <c r="B119" s="76"/>
      <c r="C119" s="33"/>
      <c r="D119" s="33">
        <f>D115+D117</f>
        <v>1432676.41</v>
      </c>
      <c r="E119" s="33">
        <f t="shared" ref="E119:F119" si="6">E115+E117</f>
        <v>237.62508773675654</v>
      </c>
      <c r="F119" s="33">
        <f t="shared" si="6"/>
        <v>19.811257311396382</v>
      </c>
    </row>
    <row r="120" spans="1:8" s="1" customFormat="1" ht="15" x14ac:dyDescent="0.2">
      <c r="A120" s="90"/>
      <c r="B120" s="91"/>
      <c r="C120" s="92"/>
      <c r="D120" s="92"/>
      <c r="E120" s="92"/>
      <c r="F120" s="92"/>
    </row>
    <row r="121" spans="1:8" s="1" customFormat="1" ht="15" x14ac:dyDescent="0.2">
      <c r="A121" s="90"/>
      <c r="B121" s="91"/>
      <c r="C121" s="92"/>
      <c r="D121" s="92"/>
      <c r="E121" s="92"/>
      <c r="F121" s="92"/>
    </row>
    <row r="122" spans="1:8" s="1" customFormat="1" ht="15" x14ac:dyDescent="0.2">
      <c r="A122" s="90"/>
      <c r="B122" s="91"/>
      <c r="C122" s="92"/>
      <c r="D122" s="92"/>
      <c r="E122" s="92"/>
      <c r="F122" s="92"/>
    </row>
    <row r="123" spans="1:8" s="23" customFormat="1" ht="18.75" x14ac:dyDescent="0.4">
      <c r="A123" s="102" t="s">
        <v>47</v>
      </c>
      <c r="B123" s="102"/>
      <c r="C123" s="102"/>
      <c r="D123" s="102"/>
      <c r="E123" s="48"/>
      <c r="F123" s="48"/>
    </row>
    <row r="124" spans="1:8" s="1" customFormat="1" x14ac:dyDescent="0.2">
      <c r="A124" s="48"/>
      <c r="B124" s="48"/>
      <c r="C124" s="48"/>
      <c r="D124" s="48"/>
      <c r="E124" s="48"/>
      <c r="F124" s="48"/>
    </row>
    <row r="125" spans="1:8" s="1" customFormat="1" x14ac:dyDescent="0.2">
      <c r="A125" s="47" t="s">
        <v>48</v>
      </c>
      <c r="B125" s="48"/>
      <c r="C125" s="48"/>
      <c r="D125" s="48"/>
      <c r="E125" s="48"/>
      <c r="F125" s="48"/>
    </row>
  </sheetData>
  <mergeCells count="12">
    <mergeCell ref="A123:D123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95" zoomScale="80" zoomScaleNormal="80" workbookViewId="0">
      <selection sqref="A1:F125"/>
    </sheetView>
  </sheetViews>
  <sheetFormatPr defaultRowHeight="12.75" x14ac:dyDescent="0.2"/>
  <cols>
    <col min="1" max="1" width="74.140625" style="2" customWidth="1"/>
    <col min="2" max="2" width="18" style="2" customWidth="1"/>
    <col min="3" max="3" width="13.85546875" style="2" customWidth="1"/>
    <col min="4" max="4" width="17.85546875" style="2" customWidth="1"/>
    <col min="5" max="5" width="13.85546875" style="2" customWidth="1"/>
    <col min="6" max="6" width="23" style="2" bestFit="1" customWidth="1"/>
    <col min="7" max="7" width="13.140625" style="2" customWidth="1"/>
    <col min="8" max="8" width="15.42578125" style="2" customWidth="1"/>
    <col min="9" max="9" width="18.7109375" style="2" customWidth="1"/>
    <col min="10" max="12" width="15.42578125" style="2" customWidth="1"/>
    <col min="13" max="16384" width="9.140625" style="2"/>
  </cols>
  <sheetData>
    <row r="1" spans="1:7" ht="16.5" customHeight="1" x14ac:dyDescent="0.2">
      <c r="A1" s="103" t="s">
        <v>46</v>
      </c>
      <c r="B1" s="104"/>
      <c r="C1" s="104"/>
      <c r="D1" s="104"/>
      <c r="E1" s="104"/>
      <c r="F1" s="104"/>
    </row>
    <row r="2" spans="1:7" ht="19.5" customHeight="1" x14ac:dyDescent="0.3">
      <c r="A2" s="89" t="s">
        <v>65</v>
      </c>
      <c r="B2" s="105" t="s">
        <v>44</v>
      </c>
      <c r="C2" s="105"/>
      <c r="D2" s="105"/>
      <c r="E2" s="104"/>
      <c r="F2" s="104"/>
    </row>
    <row r="3" spans="1:7" ht="14.25" customHeight="1" x14ac:dyDescent="0.3">
      <c r="A3" s="3"/>
      <c r="B3" s="105" t="s">
        <v>140</v>
      </c>
      <c r="C3" s="105"/>
      <c r="D3" s="105"/>
      <c r="E3" s="104"/>
      <c r="F3" s="104"/>
    </row>
    <row r="4" spans="1:7" ht="14.25" customHeight="1" x14ac:dyDescent="0.3">
      <c r="B4" s="105"/>
      <c r="C4" s="105"/>
      <c r="D4" s="105"/>
      <c r="E4" s="104"/>
      <c r="F4" s="104"/>
    </row>
    <row r="5" spans="1:7" ht="35.25" customHeight="1" x14ac:dyDescent="0.25">
      <c r="A5" s="106"/>
      <c r="B5" s="107"/>
      <c r="C5" s="107"/>
      <c r="D5" s="107"/>
      <c r="E5" s="107"/>
      <c r="F5" s="107"/>
      <c r="G5" s="4"/>
    </row>
    <row r="6" spans="1:7" ht="21.75" customHeight="1" x14ac:dyDescent="0.2">
      <c r="A6" s="108" t="s">
        <v>66</v>
      </c>
      <c r="B6" s="108"/>
      <c r="C6" s="108"/>
      <c r="D6" s="108"/>
      <c r="E6" s="108"/>
      <c r="F6" s="108"/>
      <c r="G6" s="4"/>
    </row>
    <row r="7" spans="1:7" s="5" customFormat="1" ht="22.5" customHeight="1" x14ac:dyDescent="0.4">
      <c r="A7" s="93" t="s">
        <v>45</v>
      </c>
      <c r="B7" s="93"/>
      <c r="C7" s="93"/>
      <c r="D7" s="93"/>
      <c r="E7" s="94"/>
      <c r="F7" s="94"/>
    </row>
    <row r="8" spans="1:7" s="6" customFormat="1" ht="18.75" customHeight="1" x14ac:dyDescent="0.4">
      <c r="A8" s="93" t="s">
        <v>67</v>
      </c>
      <c r="B8" s="93"/>
      <c r="C8" s="93"/>
      <c r="D8" s="93"/>
      <c r="E8" s="94"/>
      <c r="F8" s="94"/>
    </row>
    <row r="9" spans="1:7" s="6" customFormat="1" ht="18.75" customHeight="1" x14ac:dyDescent="0.4">
      <c r="A9" s="95" t="s">
        <v>68</v>
      </c>
      <c r="B9" s="95"/>
      <c r="C9" s="95"/>
      <c r="D9" s="95"/>
      <c r="E9" s="95"/>
      <c r="F9" s="95"/>
    </row>
    <row r="10" spans="1:7" s="7" customFormat="1" ht="17.25" customHeight="1" thickBot="1" x14ac:dyDescent="0.25">
      <c r="A10" s="96" t="s">
        <v>0</v>
      </c>
      <c r="B10" s="96"/>
      <c r="C10" s="96"/>
      <c r="D10" s="96"/>
      <c r="E10" s="97"/>
      <c r="F10" s="97"/>
    </row>
    <row r="11" spans="1:7" s="12" customFormat="1" ht="139.5" customHeight="1" thickBot="1" x14ac:dyDescent="0.25">
      <c r="A11" s="8" t="s">
        <v>1</v>
      </c>
      <c r="B11" s="9" t="s">
        <v>2</v>
      </c>
      <c r="C11" s="10" t="s">
        <v>77</v>
      </c>
      <c r="D11" s="10" t="s">
        <v>4</v>
      </c>
      <c r="E11" s="10" t="s">
        <v>3</v>
      </c>
      <c r="F11" s="11" t="s">
        <v>5</v>
      </c>
    </row>
    <row r="12" spans="1:7" s="18" customFormat="1" x14ac:dyDescent="0.2">
      <c r="A12" s="13">
        <v>1</v>
      </c>
      <c r="B12" s="14">
        <v>2</v>
      </c>
      <c r="C12" s="15">
        <v>3</v>
      </c>
      <c r="D12" s="15">
        <v>4</v>
      </c>
      <c r="E12" s="16">
        <v>5</v>
      </c>
      <c r="F12" s="17">
        <v>6</v>
      </c>
    </row>
    <row r="13" spans="1:7" s="18" customFormat="1" ht="49.5" customHeight="1" x14ac:dyDescent="0.2">
      <c r="A13" s="98" t="s">
        <v>6</v>
      </c>
      <c r="B13" s="99"/>
      <c r="C13" s="99"/>
      <c r="D13" s="99"/>
      <c r="E13" s="100"/>
      <c r="F13" s="101"/>
    </row>
    <row r="14" spans="1:7" s="12" customFormat="1" ht="18" customHeight="1" x14ac:dyDescent="0.2">
      <c r="A14" s="75" t="s">
        <v>61</v>
      </c>
      <c r="B14" s="76" t="s">
        <v>7</v>
      </c>
      <c r="C14" s="27" t="s">
        <v>131</v>
      </c>
      <c r="D14" s="27">
        <f>E14*G14</f>
        <v>234423.07200000001</v>
      </c>
      <c r="E14" s="26">
        <f t="shared" ref="E14:E48" si="0">F14*12</f>
        <v>38.880000000000003</v>
      </c>
      <c r="F14" s="28">
        <f>F24+F26</f>
        <v>3.24</v>
      </c>
      <c r="G14" s="12">
        <v>6029.4</v>
      </c>
    </row>
    <row r="15" spans="1:7" s="12" customFormat="1" ht="30" customHeight="1" x14ac:dyDescent="0.2">
      <c r="A15" s="82" t="s">
        <v>69</v>
      </c>
      <c r="B15" s="83" t="s">
        <v>51</v>
      </c>
      <c r="C15" s="27"/>
      <c r="D15" s="27"/>
      <c r="E15" s="26"/>
      <c r="F15" s="28"/>
      <c r="G15" s="12">
        <v>6029.4</v>
      </c>
    </row>
    <row r="16" spans="1:7" s="12" customFormat="1" ht="15.75" customHeight="1" x14ac:dyDescent="0.2">
      <c r="A16" s="82" t="s">
        <v>52</v>
      </c>
      <c r="B16" s="83" t="s">
        <v>51</v>
      </c>
      <c r="C16" s="27"/>
      <c r="D16" s="27"/>
      <c r="E16" s="26"/>
      <c r="F16" s="28"/>
      <c r="G16" s="12">
        <v>6029.4</v>
      </c>
    </row>
    <row r="17" spans="1:7" s="12" customFormat="1" ht="120.75" customHeight="1" x14ac:dyDescent="0.2">
      <c r="A17" s="82" t="s">
        <v>70</v>
      </c>
      <c r="B17" s="83" t="s">
        <v>25</v>
      </c>
      <c r="C17" s="27"/>
      <c r="D17" s="27"/>
      <c r="E17" s="26"/>
      <c r="F17" s="28"/>
      <c r="G17" s="12">
        <v>6029.4</v>
      </c>
    </row>
    <row r="18" spans="1:7" s="12" customFormat="1" ht="15.75" customHeight="1" x14ac:dyDescent="0.2">
      <c r="A18" s="82" t="s">
        <v>71</v>
      </c>
      <c r="B18" s="83" t="s">
        <v>51</v>
      </c>
      <c r="C18" s="27"/>
      <c r="D18" s="27"/>
      <c r="E18" s="26"/>
      <c r="F18" s="28"/>
      <c r="G18" s="12">
        <v>6029.4</v>
      </c>
    </row>
    <row r="19" spans="1:7" s="12" customFormat="1" ht="15.75" customHeight="1" x14ac:dyDescent="0.2">
      <c r="A19" s="82" t="s">
        <v>72</v>
      </c>
      <c r="B19" s="83" t="s">
        <v>51</v>
      </c>
      <c r="C19" s="27"/>
      <c r="D19" s="27"/>
      <c r="E19" s="26"/>
      <c r="F19" s="28"/>
      <c r="G19" s="12">
        <v>6029.4</v>
      </c>
    </row>
    <row r="20" spans="1:7" s="12" customFormat="1" ht="25.5" x14ac:dyDescent="0.2">
      <c r="A20" s="82" t="s">
        <v>73</v>
      </c>
      <c r="B20" s="83" t="s">
        <v>14</v>
      </c>
      <c r="C20" s="27"/>
      <c r="D20" s="27"/>
      <c r="E20" s="26"/>
      <c r="F20" s="28"/>
      <c r="G20" s="12">
        <v>6029.4</v>
      </c>
    </row>
    <row r="21" spans="1:7" s="12" customFormat="1" ht="15" x14ac:dyDescent="0.2">
      <c r="A21" s="82" t="s">
        <v>74</v>
      </c>
      <c r="B21" s="83" t="s">
        <v>11</v>
      </c>
      <c r="C21" s="27"/>
      <c r="D21" s="27"/>
      <c r="E21" s="26"/>
      <c r="F21" s="28"/>
      <c r="G21" s="12">
        <v>6029.4</v>
      </c>
    </row>
    <row r="22" spans="1:7" s="12" customFormat="1" ht="15" x14ac:dyDescent="0.2">
      <c r="A22" s="82" t="s">
        <v>75</v>
      </c>
      <c r="B22" s="83" t="s">
        <v>51</v>
      </c>
      <c r="C22" s="27"/>
      <c r="D22" s="27"/>
      <c r="E22" s="26"/>
      <c r="F22" s="28"/>
      <c r="G22" s="12">
        <v>6029.4</v>
      </c>
    </row>
    <row r="23" spans="1:7" s="12" customFormat="1" ht="15" x14ac:dyDescent="0.2">
      <c r="A23" s="82" t="s">
        <v>76</v>
      </c>
      <c r="B23" s="83" t="s">
        <v>22</v>
      </c>
      <c r="C23" s="27"/>
      <c r="D23" s="27"/>
      <c r="E23" s="26"/>
      <c r="F23" s="28"/>
      <c r="G23" s="12">
        <v>6029.4</v>
      </c>
    </row>
    <row r="24" spans="1:7" s="12" customFormat="1" ht="15" x14ac:dyDescent="0.2">
      <c r="A24" s="24" t="s">
        <v>43</v>
      </c>
      <c r="B24" s="30"/>
      <c r="C24" s="27"/>
      <c r="D24" s="27"/>
      <c r="E24" s="26"/>
      <c r="F24" s="28">
        <v>3.24</v>
      </c>
      <c r="G24" s="12">
        <v>6029.4</v>
      </c>
    </row>
    <row r="25" spans="1:7" s="12" customFormat="1" ht="15" x14ac:dyDescent="0.2">
      <c r="A25" s="29" t="s">
        <v>59</v>
      </c>
      <c r="B25" s="30" t="s">
        <v>51</v>
      </c>
      <c r="C25" s="27"/>
      <c r="D25" s="27"/>
      <c r="E25" s="26"/>
      <c r="F25" s="62">
        <v>0</v>
      </c>
      <c r="G25" s="12">
        <v>6029.4</v>
      </c>
    </row>
    <row r="26" spans="1:7" s="12" customFormat="1" ht="15" x14ac:dyDescent="0.2">
      <c r="A26" s="24" t="s">
        <v>43</v>
      </c>
      <c r="B26" s="30"/>
      <c r="C26" s="27"/>
      <c r="D26" s="27"/>
      <c r="E26" s="26"/>
      <c r="F26" s="28">
        <f>F25</f>
        <v>0</v>
      </c>
      <c r="G26" s="12">
        <v>6029.4</v>
      </c>
    </row>
    <row r="27" spans="1:7" s="12" customFormat="1" ht="30" x14ac:dyDescent="0.2">
      <c r="A27" s="75" t="s">
        <v>8</v>
      </c>
      <c r="B27" s="78" t="s">
        <v>9</v>
      </c>
      <c r="C27" s="27" t="s">
        <v>132</v>
      </c>
      <c r="D27" s="27">
        <f t="shared" ref="D27:D48" si="1">E27*G27</f>
        <v>217781.92799999999</v>
      </c>
      <c r="E27" s="26">
        <f t="shared" si="0"/>
        <v>36.119999999999997</v>
      </c>
      <c r="F27" s="28">
        <v>3.01</v>
      </c>
      <c r="G27" s="12">
        <v>6029.4</v>
      </c>
    </row>
    <row r="28" spans="1:7" s="12" customFormat="1" ht="14.25" customHeight="1" x14ac:dyDescent="0.2">
      <c r="A28" s="82" t="s">
        <v>78</v>
      </c>
      <c r="B28" s="83" t="s">
        <v>9</v>
      </c>
      <c r="C28" s="61"/>
      <c r="D28" s="61"/>
      <c r="E28" s="60"/>
      <c r="F28" s="62"/>
      <c r="G28" s="12">
        <v>6029.4</v>
      </c>
    </row>
    <row r="29" spans="1:7" s="12" customFormat="1" ht="15" x14ac:dyDescent="0.2">
      <c r="A29" s="82" t="s">
        <v>79</v>
      </c>
      <c r="B29" s="83" t="s">
        <v>80</v>
      </c>
      <c r="C29" s="61"/>
      <c r="D29" s="61"/>
      <c r="E29" s="60"/>
      <c r="F29" s="62"/>
      <c r="G29" s="12">
        <v>6029.4</v>
      </c>
    </row>
    <row r="30" spans="1:7" s="12" customFormat="1" ht="15.75" customHeight="1" x14ac:dyDescent="0.2">
      <c r="A30" s="82" t="s">
        <v>81</v>
      </c>
      <c r="B30" s="83" t="s">
        <v>82</v>
      </c>
      <c r="C30" s="61"/>
      <c r="D30" s="61"/>
      <c r="E30" s="60"/>
      <c r="F30" s="62"/>
      <c r="G30" s="12">
        <v>6029.4</v>
      </c>
    </row>
    <row r="31" spans="1:7" s="12" customFormat="1" ht="15" x14ac:dyDescent="0.2">
      <c r="A31" s="82" t="s">
        <v>83</v>
      </c>
      <c r="B31" s="83" t="s">
        <v>9</v>
      </c>
      <c r="C31" s="61"/>
      <c r="D31" s="61"/>
      <c r="E31" s="60"/>
      <c r="F31" s="62"/>
      <c r="G31" s="12">
        <v>6029.4</v>
      </c>
    </row>
    <row r="32" spans="1:7" s="12" customFormat="1" ht="25.5" x14ac:dyDescent="0.2">
      <c r="A32" s="82" t="s">
        <v>84</v>
      </c>
      <c r="B32" s="83" t="s">
        <v>14</v>
      </c>
      <c r="C32" s="61"/>
      <c r="D32" s="61"/>
      <c r="E32" s="60"/>
      <c r="F32" s="62"/>
      <c r="G32" s="12">
        <v>6029.4</v>
      </c>
    </row>
    <row r="33" spans="1:7" s="12" customFormat="1" ht="15" x14ac:dyDescent="0.2">
      <c r="A33" s="82" t="s">
        <v>85</v>
      </c>
      <c r="B33" s="83" t="s">
        <v>9</v>
      </c>
      <c r="C33" s="61"/>
      <c r="D33" s="61"/>
      <c r="E33" s="60"/>
      <c r="F33" s="62"/>
      <c r="G33" s="12">
        <v>6029.4</v>
      </c>
    </row>
    <row r="34" spans="1:7" s="12" customFormat="1" ht="15" x14ac:dyDescent="0.2">
      <c r="A34" s="82" t="s">
        <v>53</v>
      </c>
      <c r="B34" s="83" t="s">
        <v>9</v>
      </c>
      <c r="C34" s="61"/>
      <c r="D34" s="61"/>
      <c r="E34" s="60"/>
      <c r="F34" s="62"/>
      <c r="G34" s="12">
        <v>6029.4</v>
      </c>
    </row>
    <row r="35" spans="1:7" s="12" customFormat="1" ht="25.5" x14ac:dyDescent="0.2">
      <c r="A35" s="82" t="s">
        <v>86</v>
      </c>
      <c r="B35" s="83" t="s">
        <v>54</v>
      </c>
      <c r="C35" s="61"/>
      <c r="D35" s="61"/>
      <c r="E35" s="60"/>
      <c r="F35" s="62"/>
      <c r="G35" s="12">
        <v>6029.4</v>
      </c>
    </row>
    <row r="36" spans="1:7" s="12" customFormat="1" ht="30" customHeight="1" x14ac:dyDescent="0.2">
      <c r="A36" s="82" t="s">
        <v>87</v>
      </c>
      <c r="B36" s="83" t="s">
        <v>14</v>
      </c>
      <c r="C36" s="61"/>
      <c r="D36" s="61"/>
      <c r="E36" s="60"/>
      <c r="F36" s="62"/>
      <c r="G36" s="12">
        <v>6029.4</v>
      </c>
    </row>
    <row r="37" spans="1:7" s="12" customFormat="1" ht="30" customHeight="1" x14ac:dyDescent="0.2">
      <c r="A37" s="82" t="s">
        <v>88</v>
      </c>
      <c r="B37" s="83" t="s">
        <v>9</v>
      </c>
      <c r="C37" s="61"/>
      <c r="D37" s="61"/>
      <c r="E37" s="60"/>
      <c r="F37" s="62"/>
      <c r="G37" s="12">
        <v>6029.4</v>
      </c>
    </row>
    <row r="38" spans="1:7" s="19" customFormat="1" ht="15" x14ac:dyDescent="0.2">
      <c r="A38" s="31" t="s">
        <v>10</v>
      </c>
      <c r="B38" s="25" t="s">
        <v>11</v>
      </c>
      <c r="C38" s="27" t="s">
        <v>131</v>
      </c>
      <c r="D38" s="27">
        <f t="shared" si="1"/>
        <v>60052.823999999993</v>
      </c>
      <c r="E38" s="26">
        <f t="shared" si="0"/>
        <v>9.9599999999999991</v>
      </c>
      <c r="F38" s="32">
        <v>0.83</v>
      </c>
      <c r="G38" s="12">
        <v>6029.4</v>
      </c>
    </row>
    <row r="39" spans="1:7" s="12" customFormat="1" ht="15" x14ac:dyDescent="0.2">
      <c r="A39" s="31" t="s">
        <v>12</v>
      </c>
      <c r="B39" s="25" t="s">
        <v>13</v>
      </c>
      <c r="C39" s="27" t="s">
        <v>131</v>
      </c>
      <c r="D39" s="27">
        <f t="shared" si="1"/>
        <v>195352.56000000003</v>
      </c>
      <c r="E39" s="26">
        <f t="shared" si="0"/>
        <v>32.400000000000006</v>
      </c>
      <c r="F39" s="32">
        <v>2.7</v>
      </c>
      <c r="G39" s="12">
        <v>6029.4</v>
      </c>
    </row>
    <row r="40" spans="1:7" s="12" customFormat="1" ht="15" x14ac:dyDescent="0.2">
      <c r="A40" s="79" t="s">
        <v>89</v>
      </c>
      <c r="B40" s="76" t="s">
        <v>9</v>
      </c>
      <c r="C40" s="27" t="s">
        <v>142</v>
      </c>
      <c r="D40" s="27">
        <v>0</v>
      </c>
      <c r="E40" s="26">
        <f>D40/G40</f>
        <v>0</v>
      </c>
      <c r="F40" s="32">
        <f>E40/12</f>
        <v>0</v>
      </c>
      <c r="G40" s="12">
        <v>6029.4</v>
      </c>
    </row>
    <row r="41" spans="1:7" s="12" customFormat="1" ht="15" x14ac:dyDescent="0.2">
      <c r="A41" s="82" t="s">
        <v>90</v>
      </c>
      <c r="B41" s="83" t="s">
        <v>25</v>
      </c>
      <c r="C41" s="27"/>
      <c r="D41" s="27"/>
      <c r="E41" s="26"/>
      <c r="F41" s="32"/>
      <c r="G41" s="12">
        <v>6029.4</v>
      </c>
    </row>
    <row r="42" spans="1:7" s="12" customFormat="1" ht="18" customHeight="1" x14ac:dyDescent="0.2">
      <c r="A42" s="82" t="s">
        <v>91</v>
      </c>
      <c r="B42" s="83" t="s">
        <v>22</v>
      </c>
      <c r="C42" s="27"/>
      <c r="D42" s="27"/>
      <c r="E42" s="26"/>
      <c r="F42" s="32"/>
      <c r="G42" s="12">
        <v>6029.4</v>
      </c>
    </row>
    <row r="43" spans="1:7" s="12" customFormat="1" ht="15" x14ac:dyDescent="0.2">
      <c r="A43" s="82" t="s">
        <v>92</v>
      </c>
      <c r="B43" s="83" t="s">
        <v>93</v>
      </c>
      <c r="C43" s="27"/>
      <c r="D43" s="27"/>
      <c r="E43" s="26"/>
      <c r="F43" s="32"/>
      <c r="G43" s="12">
        <v>6029.4</v>
      </c>
    </row>
    <row r="44" spans="1:7" s="12" customFormat="1" ht="23.25" customHeight="1" x14ac:dyDescent="0.2">
      <c r="A44" s="82" t="s">
        <v>94</v>
      </c>
      <c r="B44" s="83" t="s">
        <v>95</v>
      </c>
      <c r="C44" s="27"/>
      <c r="D44" s="27"/>
      <c r="E44" s="26"/>
      <c r="F44" s="32"/>
      <c r="G44" s="12">
        <v>6029.4</v>
      </c>
    </row>
    <row r="45" spans="1:7" s="12" customFormat="1" ht="18" customHeight="1" x14ac:dyDescent="0.2">
      <c r="A45" s="82" t="s">
        <v>96</v>
      </c>
      <c r="B45" s="83" t="s">
        <v>93</v>
      </c>
      <c r="C45" s="27"/>
      <c r="D45" s="27"/>
      <c r="E45" s="26"/>
      <c r="F45" s="32"/>
      <c r="G45" s="12">
        <v>6029.4</v>
      </c>
    </row>
    <row r="46" spans="1:7" s="18" customFormat="1" ht="39.75" customHeight="1" x14ac:dyDescent="0.2">
      <c r="A46" s="79" t="s">
        <v>97</v>
      </c>
      <c r="B46" s="76" t="s">
        <v>7</v>
      </c>
      <c r="C46" s="27" t="s">
        <v>133</v>
      </c>
      <c r="D46" s="27">
        <v>2246.7800000000002</v>
      </c>
      <c r="E46" s="26">
        <f>D46/G46</f>
        <v>0.37263741002421474</v>
      </c>
      <c r="F46" s="32">
        <f>E46/12</f>
        <v>3.1053117502017894E-2</v>
      </c>
      <c r="G46" s="12">
        <v>6029.4</v>
      </c>
    </row>
    <row r="47" spans="1:7" s="18" customFormat="1" ht="49.5" customHeight="1" x14ac:dyDescent="0.2">
      <c r="A47" s="79" t="s">
        <v>134</v>
      </c>
      <c r="B47" s="76" t="s">
        <v>7</v>
      </c>
      <c r="C47" s="27" t="s">
        <v>133</v>
      </c>
      <c r="D47" s="27">
        <v>16975.47</v>
      </c>
      <c r="E47" s="26">
        <f>D47/G47</f>
        <v>2.815449298437656</v>
      </c>
      <c r="F47" s="32">
        <f>E47/12+0.01</f>
        <v>0.24462077486980469</v>
      </c>
      <c r="G47" s="12">
        <v>6029.4</v>
      </c>
    </row>
    <row r="48" spans="1:7" s="18" customFormat="1" ht="31.5" customHeight="1" x14ac:dyDescent="0.2">
      <c r="A48" s="79" t="s">
        <v>15</v>
      </c>
      <c r="B48" s="76"/>
      <c r="C48" s="27" t="s">
        <v>143</v>
      </c>
      <c r="D48" s="27">
        <f t="shared" si="1"/>
        <v>14470.560000000001</v>
      </c>
      <c r="E48" s="26">
        <f t="shared" si="0"/>
        <v>2.4000000000000004</v>
      </c>
      <c r="F48" s="32">
        <v>0.2</v>
      </c>
      <c r="G48" s="12">
        <v>6029.4</v>
      </c>
    </row>
    <row r="49" spans="1:9" s="18" customFormat="1" ht="26.25" customHeight="1" x14ac:dyDescent="0.2">
      <c r="A49" s="84" t="s">
        <v>98</v>
      </c>
      <c r="B49" s="85" t="s">
        <v>60</v>
      </c>
      <c r="C49" s="27"/>
      <c r="D49" s="27"/>
      <c r="E49" s="26"/>
      <c r="F49" s="32"/>
      <c r="G49" s="12">
        <v>6029.4</v>
      </c>
    </row>
    <row r="50" spans="1:9" s="18" customFormat="1" ht="28.5" customHeight="1" x14ac:dyDescent="0.2">
      <c r="A50" s="84" t="s">
        <v>99</v>
      </c>
      <c r="B50" s="85" t="s">
        <v>60</v>
      </c>
      <c r="C50" s="27"/>
      <c r="D50" s="27"/>
      <c r="E50" s="26"/>
      <c r="F50" s="32"/>
      <c r="G50" s="12">
        <v>6029.4</v>
      </c>
    </row>
    <row r="51" spans="1:9" s="18" customFormat="1" ht="15" x14ac:dyDescent="0.2">
      <c r="A51" s="84" t="s">
        <v>100</v>
      </c>
      <c r="B51" s="85" t="s">
        <v>51</v>
      </c>
      <c r="C51" s="27"/>
      <c r="D51" s="27"/>
      <c r="E51" s="26"/>
      <c r="F51" s="32"/>
      <c r="G51" s="12">
        <v>6029.4</v>
      </c>
    </row>
    <row r="52" spans="1:9" s="18" customFormat="1" ht="18.75" customHeight="1" x14ac:dyDescent="0.2">
      <c r="A52" s="84" t="s">
        <v>101</v>
      </c>
      <c r="B52" s="85" t="s">
        <v>60</v>
      </c>
      <c r="C52" s="27"/>
      <c r="D52" s="27"/>
      <c r="E52" s="26"/>
      <c r="F52" s="32"/>
      <c r="G52" s="12">
        <v>6029.4</v>
      </c>
    </row>
    <row r="53" spans="1:9" s="18" customFormat="1" ht="25.5" x14ac:dyDescent="0.2">
      <c r="A53" s="84" t="s">
        <v>102</v>
      </c>
      <c r="B53" s="85" t="s">
        <v>60</v>
      </c>
      <c r="C53" s="27"/>
      <c r="D53" s="27"/>
      <c r="E53" s="26"/>
      <c r="F53" s="32"/>
      <c r="G53" s="12">
        <v>6029.4</v>
      </c>
    </row>
    <row r="54" spans="1:9" s="18" customFormat="1" ht="15" x14ac:dyDescent="0.2">
      <c r="A54" s="84" t="s">
        <v>103</v>
      </c>
      <c r="B54" s="85" t="s">
        <v>60</v>
      </c>
      <c r="C54" s="27"/>
      <c r="D54" s="27"/>
      <c r="E54" s="26"/>
      <c r="F54" s="32"/>
      <c r="G54" s="12">
        <v>6029.4</v>
      </c>
    </row>
    <row r="55" spans="1:9" s="18" customFormat="1" ht="29.25" customHeight="1" x14ac:dyDescent="0.2">
      <c r="A55" s="84" t="s">
        <v>104</v>
      </c>
      <c r="B55" s="85" t="s">
        <v>60</v>
      </c>
      <c r="C55" s="27"/>
      <c r="D55" s="27"/>
      <c r="E55" s="26"/>
      <c r="F55" s="32"/>
      <c r="G55" s="12">
        <v>6029.4</v>
      </c>
    </row>
    <row r="56" spans="1:9" s="18" customFormat="1" ht="15" x14ac:dyDescent="0.2">
      <c r="A56" s="84" t="s">
        <v>105</v>
      </c>
      <c r="B56" s="85" t="s">
        <v>60</v>
      </c>
      <c r="C56" s="27"/>
      <c r="D56" s="27"/>
      <c r="E56" s="26"/>
      <c r="F56" s="32"/>
      <c r="G56" s="12">
        <v>6029.4</v>
      </c>
    </row>
    <row r="57" spans="1:9" s="18" customFormat="1" ht="18.75" customHeight="1" x14ac:dyDescent="0.2">
      <c r="A57" s="84" t="s">
        <v>106</v>
      </c>
      <c r="B57" s="85" t="s">
        <v>60</v>
      </c>
      <c r="C57" s="27"/>
      <c r="D57" s="27"/>
      <c r="E57" s="26"/>
      <c r="F57" s="32"/>
      <c r="G57" s="12">
        <v>6029.4</v>
      </c>
    </row>
    <row r="58" spans="1:9" s="12" customFormat="1" ht="15" x14ac:dyDescent="0.2">
      <c r="A58" s="31" t="s">
        <v>16</v>
      </c>
      <c r="B58" s="25" t="s">
        <v>17</v>
      </c>
      <c r="C58" s="27" t="s">
        <v>144</v>
      </c>
      <c r="D58" s="27">
        <f>E58*G58</f>
        <v>5064.6959999999999</v>
      </c>
      <c r="E58" s="26">
        <f>F58*12</f>
        <v>0.84000000000000008</v>
      </c>
      <c r="F58" s="32">
        <v>7.0000000000000007E-2</v>
      </c>
      <c r="G58" s="12">
        <v>6029.4</v>
      </c>
    </row>
    <row r="59" spans="1:9" s="12" customFormat="1" ht="15" x14ac:dyDescent="0.2">
      <c r="A59" s="31" t="s">
        <v>18</v>
      </c>
      <c r="B59" s="34" t="s">
        <v>19</v>
      </c>
      <c r="C59" s="33" t="s">
        <v>144</v>
      </c>
      <c r="D59" s="27">
        <v>3183.52</v>
      </c>
      <c r="E59" s="26">
        <f>D59/G59</f>
        <v>0.52799946926725716</v>
      </c>
      <c r="F59" s="32">
        <f>E59/12</f>
        <v>4.3999955772271428E-2</v>
      </c>
      <c r="G59" s="12">
        <v>6029.4</v>
      </c>
    </row>
    <row r="60" spans="1:9" s="19" customFormat="1" ht="26.25" customHeight="1" x14ac:dyDescent="0.2">
      <c r="A60" s="31" t="s">
        <v>20</v>
      </c>
      <c r="B60" s="25"/>
      <c r="C60" s="33">
        <v>0</v>
      </c>
      <c r="D60" s="27">
        <v>0</v>
      </c>
      <c r="E60" s="26">
        <v>0</v>
      </c>
      <c r="F60" s="32">
        <f>E60/12</f>
        <v>0</v>
      </c>
      <c r="G60" s="12">
        <v>6029.4</v>
      </c>
    </row>
    <row r="61" spans="1:9" s="19" customFormat="1" ht="15" x14ac:dyDescent="0.2">
      <c r="A61" s="31" t="s">
        <v>21</v>
      </c>
      <c r="B61" s="25"/>
      <c r="C61" s="26" t="s">
        <v>145</v>
      </c>
      <c r="D61" s="26">
        <f>D62+D63+D64+D65+D66+D67+D68+D69+D70+D71+D72+D73+D74</f>
        <v>42018.58</v>
      </c>
      <c r="E61" s="26">
        <f>D61/G61</f>
        <v>6.9689488174611078</v>
      </c>
      <c r="F61" s="28">
        <f>E61/12</f>
        <v>0.58074573478842562</v>
      </c>
      <c r="G61" s="12">
        <v>6029.4</v>
      </c>
    </row>
    <row r="62" spans="1:9" s="18" customFormat="1" ht="18" customHeight="1" x14ac:dyDescent="0.2">
      <c r="A62" s="35" t="s">
        <v>23</v>
      </c>
      <c r="B62" s="36" t="s">
        <v>22</v>
      </c>
      <c r="C62" s="38"/>
      <c r="D62" s="38">
        <v>477.68</v>
      </c>
      <c r="E62" s="37"/>
      <c r="F62" s="39"/>
      <c r="G62" s="12">
        <v>6029.4</v>
      </c>
    </row>
    <row r="63" spans="1:9" s="18" customFormat="1" ht="15.75" customHeight="1" x14ac:dyDescent="0.2">
      <c r="A63" s="35" t="s">
        <v>24</v>
      </c>
      <c r="B63" s="36" t="s">
        <v>25</v>
      </c>
      <c r="C63" s="38"/>
      <c r="D63" s="38">
        <v>1516.25</v>
      </c>
      <c r="E63" s="37"/>
      <c r="F63" s="39"/>
      <c r="G63" s="12">
        <v>6029.4</v>
      </c>
      <c r="H63" s="20"/>
      <c r="I63" s="20"/>
    </row>
    <row r="64" spans="1:9" s="18" customFormat="1" ht="15.75" customHeight="1" x14ac:dyDescent="0.2">
      <c r="A64" s="35" t="s">
        <v>62</v>
      </c>
      <c r="B64" s="36" t="s">
        <v>22</v>
      </c>
      <c r="C64" s="38"/>
      <c r="D64" s="38">
        <v>2701.85</v>
      </c>
      <c r="E64" s="37"/>
      <c r="F64" s="39"/>
      <c r="G64" s="12">
        <v>6029.4</v>
      </c>
      <c r="H64" s="20"/>
      <c r="I64" s="20"/>
    </row>
    <row r="65" spans="1:9" s="18" customFormat="1" ht="15" x14ac:dyDescent="0.2">
      <c r="A65" s="35" t="s">
        <v>135</v>
      </c>
      <c r="B65" s="36" t="s">
        <v>22</v>
      </c>
      <c r="C65" s="38"/>
      <c r="D65" s="38">
        <v>0</v>
      </c>
      <c r="E65" s="37"/>
      <c r="F65" s="39"/>
      <c r="G65" s="12">
        <v>6029.4</v>
      </c>
    </row>
    <row r="66" spans="1:9" s="18" customFormat="1" ht="13.5" customHeight="1" x14ac:dyDescent="0.2">
      <c r="A66" s="35" t="s">
        <v>26</v>
      </c>
      <c r="B66" s="36" t="s">
        <v>22</v>
      </c>
      <c r="C66" s="38"/>
      <c r="D66" s="38">
        <v>2889.51</v>
      </c>
      <c r="E66" s="37"/>
      <c r="F66" s="39"/>
      <c r="G66" s="12">
        <v>6029.4</v>
      </c>
      <c r="H66" s="20"/>
      <c r="I66" s="20"/>
    </row>
    <row r="67" spans="1:9" s="18" customFormat="1" ht="16.5" customHeight="1" x14ac:dyDescent="0.2">
      <c r="A67" s="35" t="s">
        <v>27</v>
      </c>
      <c r="B67" s="36" t="s">
        <v>22</v>
      </c>
      <c r="C67" s="38"/>
      <c r="D67" s="38">
        <v>8588.18</v>
      </c>
      <c r="E67" s="37"/>
      <c r="F67" s="39"/>
      <c r="G67" s="12">
        <v>6029.4</v>
      </c>
      <c r="H67" s="20"/>
      <c r="I67" s="20"/>
    </row>
    <row r="68" spans="1:9" s="18" customFormat="1" ht="14.25" customHeight="1" x14ac:dyDescent="0.2">
      <c r="A68" s="35" t="s">
        <v>28</v>
      </c>
      <c r="B68" s="36" t="s">
        <v>22</v>
      </c>
      <c r="C68" s="38"/>
      <c r="D68" s="38">
        <v>1010.85</v>
      </c>
      <c r="E68" s="37"/>
      <c r="F68" s="39"/>
      <c r="G68" s="12">
        <v>6029.4</v>
      </c>
    </row>
    <row r="69" spans="1:9" s="18" customFormat="1" ht="14.25" customHeight="1" x14ac:dyDescent="0.2">
      <c r="A69" s="35" t="s">
        <v>29</v>
      </c>
      <c r="B69" s="36" t="s">
        <v>22</v>
      </c>
      <c r="C69" s="38"/>
      <c r="D69" s="38">
        <v>1444.71</v>
      </c>
      <c r="E69" s="37"/>
      <c r="F69" s="39"/>
      <c r="G69" s="12">
        <v>6029.4</v>
      </c>
      <c r="H69" s="20"/>
      <c r="I69" s="20"/>
    </row>
    <row r="70" spans="1:9" s="18" customFormat="1" ht="21" customHeight="1" x14ac:dyDescent="0.2">
      <c r="A70" s="35" t="s">
        <v>30</v>
      </c>
      <c r="B70" s="36" t="s">
        <v>25</v>
      </c>
      <c r="C70" s="38"/>
      <c r="D70" s="38">
        <v>5779.04</v>
      </c>
      <c r="E70" s="37"/>
      <c r="F70" s="39"/>
      <c r="G70" s="12">
        <v>6029.4</v>
      </c>
      <c r="H70" s="20"/>
      <c r="I70" s="20"/>
    </row>
    <row r="71" spans="1:9" s="21" customFormat="1" ht="28.5" customHeight="1" x14ac:dyDescent="0.2">
      <c r="A71" s="35" t="s">
        <v>31</v>
      </c>
      <c r="B71" s="36" t="s">
        <v>22</v>
      </c>
      <c r="C71" s="38"/>
      <c r="D71" s="38">
        <v>6011.58</v>
      </c>
      <c r="E71" s="37"/>
      <c r="F71" s="39"/>
      <c r="G71" s="12">
        <v>6029.4</v>
      </c>
    </row>
    <row r="72" spans="1:9" s="18" customFormat="1" ht="15" x14ac:dyDescent="0.2">
      <c r="A72" s="35" t="s">
        <v>55</v>
      </c>
      <c r="B72" s="36" t="s">
        <v>22</v>
      </c>
      <c r="C72" s="38"/>
      <c r="D72" s="38">
        <v>9934.9699999999993</v>
      </c>
      <c r="E72" s="37"/>
      <c r="F72" s="39"/>
      <c r="G72" s="12">
        <v>6029.4</v>
      </c>
    </row>
    <row r="73" spans="1:9" s="18" customFormat="1" ht="29.25" customHeight="1" x14ac:dyDescent="0.2">
      <c r="A73" s="35" t="s">
        <v>152</v>
      </c>
      <c r="B73" s="81" t="s">
        <v>109</v>
      </c>
      <c r="C73" s="73"/>
      <c r="D73" s="38">
        <v>1663.96</v>
      </c>
      <c r="E73" s="37"/>
      <c r="F73" s="39"/>
      <c r="G73" s="12">
        <v>6029.4</v>
      </c>
    </row>
    <row r="74" spans="1:9" s="18" customFormat="1" ht="15" x14ac:dyDescent="0.2">
      <c r="A74" s="35" t="s">
        <v>108</v>
      </c>
      <c r="B74" s="85" t="s">
        <v>109</v>
      </c>
      <c r="C74" s="38"/>
      <c r="D74" s="38">
        <v>0</v>
      </c>
      <c r="E74" s="37"/>
      <c r="F74" s="39"/>
      <c r="G74" s="12">
        <v>6029.4</v>
      </c>
    </row>
    <row r="75" spans="1:9" s="19" customFormat="1" ht="24.75" customHeight="1" x14ac:dyDescent="0.2">
      <c r="A75" s="31" t="s">
        <v>32</v>
      </c>
      <c r="B75" s="25"/>
      <c r="C75" s="26" t="s">
        <v>146</v>
      </c>
      <c r="D75" s="26">
        <f>D76+D77+D78+D79</f>
        <v>1926.35</v>
      </c>
      <c r="E75" s="26">
        <f>D75/G75</f>
        <v>0.31949281852257272</v>
      </c>
      <c r="F75" s="28">
        <f>E75/12</f>
        <v>2.6624401543547727E-2</v>
      </c>
      <c r="G75" s="12">
        <v>6029.4</v>
      </c>
    </row>
    <row r="76" spans="1:9" s="19" customFormat="1" ht="24.75" customHeight="1" x14ac:dyDescent="0.2">
      <c r="A76" s="42" t="s">
        <v>136</v>
      </c>
      <c r="B76" s="43" t="s">
        <v>137</v>
      </c>
      <c r="C76" s="61"/>
      <c r="D76" s="61">
        <v>1926.35</v>
      </c>
      <c r="E76" s="60"/>
      <c r="F76" s="62"/>
      <c r="G76" s="12"/>
    </row>
    <row r="77" spans="1:9" s="18" customFormat="1" ht="24" x14ac:dyDescent="0.2">
      <c r="A77" s="35" t="s">
        <v>107</v>
      </c>
      <c r="B77" s="36" t="s">
        <v>109</v>
      </c>
      <c r="C77" s="38"/>
      <c r="D77" s="38">
        <v>0</v>
      </c>
      <c r="E77" s="37"/>
      <c r="F77" s="40"/>
      <c r="G77" s="12">
        <v>6029.4</v>
      </c>
    </row>
    <row r="78" spans="1:9" s="18" customFormat="1" ht="15" x14ac:dyDescent="0.2">
      <c r="A78" s="42" t="s">
        <v>110</v>
      </c>
      <c r="B78" s="36" t="s">
        <v>109</v>
      </c>
      <c r="C78" s="73"/>
      <c r="D78" s="38">
        <f t="shared" ref="D78:D79" si="2">E78*G78</f>
        <v>0</v>
      </c>
      <c r="E78" s="37"/>
      <c r="F78" s="39"/>
      <c r="G78" s="12">
        <v>6029.4</v>
      </c>
    </row>
    <row r="79" spans="1:9" s="18" customFormat="1" ht="15" x14ac:dyDescent="0.2">
      <c r="A79" s="35" t="s">
        <v>111</v>
      </c>
      <c r="B79" s="36" t="s">
        <v>22</v>
      </c>
      <c r="C79" s="38"/>
      <c r="D79" s="38">
        <f t="shared" si="2"/>
        <v>0</v>
      </c>
      <c r="E79" s="37"/>
      <c r="F79" s="39"/>
      <c r="G79" s="12">
        <v>6029.4</v>
      </c>
    </row>
    <row r="80" spans="1:9" s="18" customFormat="1" ht="25.5" customHeight="1" x14ac:dyDescent="0.2">
      <c r="A80" s="31" t="s">
        <v>34</v>
      </c>
      <c r="B80" s="36"/>
      <c r="C80" s="26" t="s">
        <v>147</v>
      </c>
      <c r="D80" s="26">
        <f>D81+D82+D83+D84</f>
        <v>0</v>
      </c>
      <c r="E80" s="26">
        <f>D80/G80</f>
        <v>0</v>
      </c>
      <c r="F80" s="28">
        <f>E80/12</f>
        <v>0</v>
      </c>
      <c r="G80" s="12">
        <v>6029.4</v>
      </c>
    </row>
    <row r="81" spans="1:9" s="18" customFormat="1" ht="18.75" customHeight="1" x14ac:dyDescent="0.2">
      <c r="A81" s="35" t="s">
        <v>112</v>
      </c>
      <c r="B81" s="36" t="s">
        <v>22</v>
      </c>
      <c r="C81" s="27"/>
      <c r="D81" s="61">
        <v>0</v>
      </c>
      <c r="E81" s="26"/>
      <c r="F81" s="28"/>
      <c r="G81" s="12">
        <v>6029.4</v>
      </c>
    </row>
    <row r="82" spans="1:9" s="18" customFormat="1" ht="18.75" customHeight="1" x14ac:dyDescent="0.2">
      <c r="A82" s="66" t="s">
        <v>128</v>
      </c>
      <c r="B82" s="36"/>
      <c r="C82" s="33"/>
      <c r="D82" s="44">
        <v>0</v>
      </c>
      <c r="E82" s="26"/>
      <c r="F82" s="28"/>
      <c r="G82" s="12">
        <v>6029.4</v>
      </c>
    </row>
    <row r="83" spans="1:9" s="18" customFormat="1" ht="18" customHeight="1" x14ac:dyDescent="0.2">
      <c r="A83" s="35" t="s">
        <v>114</v>
      </c>
      <c r="B83" s="86" t="s">
        <v>113</v>
      </c>
      <c r="C83" s="27"/>
      <c r="D83" s="61">
        <v>0</v>
      </c>
      <c r="E83" s="26"/>
      <c r="F83" s="28"/>
      <c r="G83" s="12">
        <v>6029.4</v>
      </c>
    </row>
    <row r="84" spans="1:9" s="18" customFormat="1" ht="31.5" customHeight="1" x14ac:dyDescent="0.2">
      <c r="A84" s="35" t="s">
        <v>115</v>
      </c>
      <c r="B84" s="86" t="s">
        <v>109</v>
      </c>
      <c r="C84" s="74"/>
      <c r="D84" s="87">
        <v>0</v>
      </c>
      <c r="E84" s="37"/>
      <c r="F84" s="39"/>
      <c r="G84" s="12">
        <v>6029.4</v>
      </c>
    </row>
    <row r="85" spans="1:9" s="18" customFormat="1" ht="15" x14ac:dyDescent="0.2">
      <c r="A85" s="31" t="s">
        <v>116</v>
      </c>
      <c r="B85" s="36"/>
      <c r="C85" s="33" t="s">
        <v>148</v>
      </c>
      <c r="D85" s="33">
        <f>D87+D88+D86+D89+D90+D91</f>
        <v>15142.78</v>
      </c>
      <c r="E85" s="26">
        <f>D85/G85</f>
        <v>2.5114903638836372</v>
      </c>
      <c r="F85" s="28">
        <f>E85/12</f>
        <v>0.20929086365696978</v>
      </c>
      <c r="G85" s="12">
        <v>6029.4</v>
      </c>
    </row>
    <row r="86" spans="1:9" s="18" customFormat="1" ht="15" x14ac:dyDescent="0.2">
      <c r="A86" s="35" t="s">
        <v>35</v>
      </c>
      <c r="B86" s="36" t="s">
        <v>7</v>
      </c>
      <c r="C86" s="74"/>
      <c r="D86" s="38">
        <v>1342.44</v>
      </c>
      <c r="E86" s="37"/>
      <c r="F86" s="39"/>
      <c r="G86" s="12">
        <v>6029.4</v>
      </c>
    </row>
    <row r="87" spans="1:9" s="18" customFormat="1" ht="40.5" customHeight="1" x14ac:dyDescent="0.2">
      <c r="A87" s="35" t="s">
        <v>117</v>
      </c>
      <c r="B87" s="36" t="s">
        <v>22</v>
      </c>
      <c r="C87" s="33"/>
      <c r="D87" s="36">
        <v>11786.72</v>
      </c>
      <c r="E87" s="37"/>
      <c r="F87" s="39"/>
      <c r="G87" s="12">
        <v>6029.4</v>
      </c>
      <c r="I87" s="21"/>
    </row>
    <row r="88" spans="1:9" s="18" customFormat="1" ht="36" x14ac:dyDescent="0.2">
      <c r="A88" s="35" t="s">
        <v>118</v>
      </c>
      <c r="B88" s="36" t="s">
        <v>22</v>
      </c>
      <c r="C88" s="33"/>
      <c r="D88" s="36">
        <v>2013.62</v>
      </c>
      <c r="E88" s="37"/>
      <c r="F88" s="39"/>
      <c r="G88" s="12">
        <v>6029.4</v>
      </c>
      <c r="I88" s="21"/>
    </row>
    <row r="89" spans="1:9" s="18" customFormat="1" ht="27.75" customHeight="1" x14ac:dyDescent="0.2">
      <c r="A89" s="35" t="s">
        <v>37</v>
      </c>
      <c r="B89" s="36" t="s">
        <v>14</v>
      </c>
      <c r="C89" s="74"/>
      <c r="D89" s="38">
        <v>0</v>
      </c>
      <c r="E89" s="37"/>
      <c r="F89" s="40"/>
      <c r="G89" s="12">
        <v>6029.4</v>
      </c>
    </row>
    <row r="90" spans="1:9" s="18" customFormat="1" ht="15" x14ac:dyDescent="0.2">
      <c r="A90" s="35" t="s">
        <v>36</v>
      </c>
      <c r="B90" s="36" t="s">
        <v>119</v>
      </c>
      <c r="C90" s="74"/>
      <c r="D90" s="38">
        <f>E90*G90</f>
        <v>0</v>
      </c>
      <c r="E90" s="37"/>
      <c r="F90" s="40"/>
      <c r="G90" s="12">
        <v>6029.4</v>
      </c>
    </row>
    <row r="91" spans="1:9" s="18" customFormat="1" ht="51.75" customHeight="1" x14ac:dyDescent="0.2">
      <c r="A91" s="35" t="s">
        <v>120</v>
      </c>
      <c r="B91" s="36" t="s">
        <v>60</v>
      </c>
      <c r="C91" s="74"/>
      <c r="D91" s="38">
        <f>E91*G91</f>
        <v>0</v>
      </c>
      <c r="E91" s="37"/>
      <c r="F91" s="40"/>
      <c r="G91" s="12">
        <v>6029.4</v>
      </c>
    </row>
    <row r="92" spans="1:9" s="18" customFormat="1" ht="15" x14ac:dyDescent="0.2">
      <c r="A92" s="31" t="s">
        <v>38</v>
      </c>
      <c r="B92" s="36"/>
      <c r="C92" s="26" t="s">
        <v>150</v>
      </c>
      <c r="D92" s="26">
        <f>D93</f>
        <v>1208.01</v>
      </c>
      <c r="E92" s="26">
        <f>D92/G92</f>
        <v>0.20035326898198827</v>
      </c>
      <c r="F92" s="28">
        <f>E92/12</f>
        <v>1.6696105748499022E-2</v>
      </c>
      <c r="G92" s="12">
        <v>6029.4</v>
      </c>
    </row>
    <row r="93" spans="1:9" s="18" customFormat="1" ht="15" x14ac:dyDescent="0.2">
      <c r="A93" s="35" t="s">
        <v>39</v>
      </c>
      <c r="B93" s="36" t="s">
        <v>22</v>
      </c>
      <c r="C93" s="38"/>
      <c r="D93" s="38">
        <v>1208.01</v>
      </c>
      <c r="E93" s="37"/>
      <c r="F93" s="39"/>
      <c r="G93" s="12">
        <v>6029.4</v>
      </c>
    </row>
    <row r="94" spans="1:9" s="18" customFormat="1" ht="15" hidden="1" x14ac:dyDescent="0.2">
      <c r="A94" s="35" t="s">
        <v>40</v>
      </c>
      <c r="B94" s="36" t="s">
        <v>22</v>
      </c>
      <c r="C94" s="38"/>
      <c r="D94" s="38"/>
      <c r="E94" s="37"/>
      <c r="F94" s="39"/>
      <c r="G94" s="12">
        <v>6029.4</v>
      </c>
    </row>
    <row r="95" spans="1:9" s="12" customFormat="1" ht="15" x14ac:dyDescent="0.2">
      <c r="A95" s="31" t="s">
        <v>41</v>
      </c>
      <c r="B95" s="25"/>
      <c r="C95" s="26" t="s">
        <v>151</v>
      </c>
      <c r="D95" s="26">
        <f>D96+D97</f>
        <v>45196.01</v>
      </c>
      <c r="E95" s="26">
        <f>D95/G95</f>
        <v>7.4959382359770466</v>
      </c>
      <c r="F95" s="28">
        <f>E95/12</f>
        <v>0.62466151966475392</v>
      </c>
      <c r="G95" s="12">
        <v>6029.4</v>
      </c>
    </row>
    <row r="96" spans="1:9" s="18" customFormat="1" ht="39" customHeight="1" x14ac:dyDescent="0.2">
      <c r="A96" s="42" t="s">
        <v>121</v>
      </c>
      <c r="B96" s="36" t="s">
        <v>25</v>
      </c>
      <c r="C96" s="38"/>
      <c r="D96" s="38">
        <v>25650.77</v>
      </c>
      <c r="E96" s="37"/>
      <c r="F96" s="39"/>
      <c r="G96" s="12">
        <v>6029.4</v>
      </c>
    </row>
    <row r="97" spans="1:8" s="18" customFormat="1" ht="27" customHeight="1" x14ac:dyDescent="0.2">
      <c r="A97" s="42" t="s">
        <v>149</v>
      </c>
      <c r="B97" s="36" t="s">
        <v>60</v>
      </c>
      <c r="C97" s="38"/>
      <c r="D97" s="38">
        <v>19545.240000000002</v>
      </c>
      <c r="E97" s="37"/>
      <c r="F97" s="39"/>
      <c r="G97" s="12">
        <v>6029.4</v>
      </c>
    </row>
    <row r="98" spans="1:8" s="12" customFormat="1" ht="15" x14ac:dyDescent="0.2">
      <c r="A98" s="31" t="s">
        <v>42</v>
      </c>
      <c r="B98" s="25"/>
      <c r="C98" s="26" t="s">
        <v>144</v>
      </c>
      <c r="D98" s="26">
        <f>D99+D100</f>
        <v>0</v>
      </c>
      <c r="E98" s="26">
        <f>D98/G98</f>
        <v>0</v>
      </c>
      <c r="F98" s="28">
        <f>E98/12</f>
        <v>0</v>
      </c>
      <c r="G98" s="12">
        <v>6029.4</v>
      </c>
    </row>
    <row r="99" spans="1:8" s="18" customFormat="1" ht="15" x14ac:dyDescent="0.2">
      <c r="A99" s="35" t="s">
        <v>63</v>
      </c>
      <c r="B99" s="36" t="s">
        <v>33</v>
      </c>
      <c r="C99" s="38"/>
      <c r="D99" s="38">
        <v>0</v>
      </c>
      <c r="E99" s="37"/>
      <c r="F99" s="39"/>
      <c r="G99" s="12">
        <v>6029.4</v>
      </c>
    </row>
    <row r="100" spans="1:8" s="18" customFormat="1" ht="15" x14ac:dyDescent="0.2">
      <c r="A100" s="35" t="s">
        <v>138</v>
      </c>
      <c r="B100" s="36" t="s">
        <v>33</v>
      </c>
      <c r="C100" s="38"/>
      <c r="D100" s="38">
        <v>0</v>
      </c>
      <c r="E100" s="37"/>
      <c r="F100" s="39"/>
      <c r="G100" s="12">
        <v>6029.4</v>
      </c>
    </row>
    <row r="101" spans="1:8" s="12" customFormat="1" ht="129" customHeight="1" x14ac:dyDescent="0.2">
      <c r="A101" s="84" t="s">
        <v>153</v>
      </c>
      <c r="B101" s="25" t="s">
        <v>14</v>
      </c>
      <c r="C101" s="77"/>
      <c r="D101" s="74">
        <v>90000</v>
      </c>
      <c r="E101" s="33">
        <f>D101/G101</f>
        <v>14.926858393870038</v>
      </c>
      <c r="F101" s="33">
        <f>E101/12</f>
        <v>1.2439048661558365</v>
      </c>
      <c r="G101" s="12">
        <v>6029.4</v>
      </c>
    </row>
    <row r="102" spans="1:8" s="12" customFormat="1" ht="24" customHeight="1" x14ac:dyDescent="0.2">
      <c r="A102" s="70" t="s">
        <v>57</v>
      </c>
      <c r="B102" s="71" t="s">
        <v>9</v>
      </c>
      <c r="C102" s="72"/>
      <c r="D102" s="72">
        <f>E102*G102</f>
        <v>137470.31999999998</v>
      </c>
      <c r="E102" s="72">
        <f>F102*12</f>
        <v>22.799999999999997</v>
      </c>
      <c r="F102" s="72">
        <v>1.9</v>
      </c>
      <c r="G102" s="12">
        <v>6029.4</v>
      </c>
    </row>
    <row r="103" spans="1:8" s="12" customFormat="1" ht="19.5" customHeight="1" thickBot="1" x14ac:dyDescent="0.35">
      <c r="A103" s="46" t="s">
        <v>43</v>
      </c>
      <c r="B103" s="67"/>
      <c r="C103" s="68"/>
      <c r="D103" s="69">
        <f>D102+D101+D98+D95+D92+D85+D80+D75+D61+D60+D59+D58+D48+D47+D46+D40+D39+D38+D27+D14</f>
        <v>1082513.46</v>
      </c>
      <c r="E103" s="69">
        <f>E102+E101+E98+E95+E92+E85+E80+E75+E61+E60+E59+E58+E48+E47+E46+E40+E39+E38+E27+E14</f>
        <v>179.53916807642551</v>
      </c>
      <c r="F103" s="69">
        <f>F102+F101+F98+F95+F92+F85+F80+F75+F61+F60+F59+F58+F48+F47+F46+F40+F39+F38+F27+F14</f>
        <v>14.971597339702127</v>
      </c>
      <c r="G103" s="12">
        <v>6029.4</v>
      </c>
    </row>
    <row r="104" spans="1:8" s="1" customFormat="1" ht="15" x14ac:dyDescent="0.2">
      <c r="A104" s="47"/>
      <c r="B104" s="48"/>
      <c r="C104" s="48"/>
      <c r="D104" s="48"/>
      <c r="E104" s="48"/>
      <c r="F104" s="48"/>
      <c r="G104" s="12">
        <v>6029.4</v>
      </c>
    </row>
    <row r="105" spans="1:8" s="1" customFormat="1" ht="15" x14ac:dyDescent="0.2">
      <c r="A105" s="47"/>
      <c r="B105" s="48"/>
      <c r="C105" s="48"/>
      <c r="D105" s="48"/>
      <c r="E105" s="48"/>
      <c r="F105" s="48"/>
      <c r="G105" s="12">
        <v>6029.4</v>
      </c>
    </row>
    <row r="106" spans="1:8" s="1" customFormat="1" ht="15" x14ac:dyDescent="0.2">
      <c r="A106" s="47"/>
      <c r="B106" s="48"/>
      <c r="C106" s="48"/>
      <c r="D106" s="48"/>
      <c r="E106" s="48"/>
      <c r="F106" s="48"/>
      <c r="G106" s="12">
        <v>6029.4</v>
      </c>
    </row>
    <row r="107" spans="1:8" s="1" customFormat="1" ht="15.75" thickBot="1" x14ac:dyDescent="0.25">
      <c r="A107" s="47"/>
      <c r="B107" s="48"/>
      <c r="C107" s="48"/>
      <c r="D107" s="48"/>
      <c r="E107" s="48"/>
      <c r="F107" s="48"/>
      <c r="G107" s="12">
        <v>6029.4</v>
      </c>
    </row>
    <row r="108" spans="1:8" s="1" customFormat="1" ht="21" customHeight="1" thickBot="1" x14ac:dyDescent="0.25">
      <c r="A108" s="45" t="s">
        <v>49</v>
      </c>
      <c r="B108" s="49"/>
      <c r="C108" s="50"/>
      <c r="D108" s="50">
        <f>D109+D110+D111+D112</f>
        <v>30912.39</v>
      </c>
      <c r="E108" s="50">
        <f t="shared" ref="E108:F108" si="3">E109+E110+E111+E112</f>
        <v>5.1269429794009351</v>
      </c>
      <c r="F108" s="50">
        <f t="shared" si="3"/>
        <v>0.42724524828341126</v>
      </c>
      <c r="G108" s="12">
        <v>6029.4</v>
      </c>
      <c r="H108" s="22"/>
    </row>
    <row r="109" spans="1:8" s="1" customFormat="1" ht="15" x14ac:dyDescent="0.2">
      <c r="A109" s="35" t="s">
        <v>154</v>
      </c>
      <c r="B109" s="36"/>
      <c r="C109" s="38"/>
      <c r="D109" s="38">
        <v>14938.81</v>
      </c>
      <c r="E109" s="54">
        <f t="shared" ref="E109:E112" si="4">D109/G109</f>
        <v>2.4776611271436626</v>
      </c>
      <c r="F109" s="64">
        <f t="shared" ref="F109:F112" si="5">E109/12</f>
        <v>0.20647176059530523</v>
      </c>
      <c r="G109" s="12">
        <v>6029.4</v>
      </c>
    </row>
    <row r="110" spans="1:8" s="1" customFormat="1" ht="18.75" customHeight="1" x14ac:dyDescent="0.2">
      <c r="A110" s="63" t="s">
        <v>125</v>
      </c>
      <c r="B110" s="36"/>
      <c r="C110" s="38"/>
      <c r="D110" s="38">
        <v>5020.32</v>
      </c>
      <c r="E110" s="54">
        <f t="shared" si="4"/>
        <v>0.8326400636879292</v>
      </c>
      <c r="F110" s="64">
        <f t="shared" si="5"/>
        <v>6.9386671973994105E-2</v>
      </c>
      <c r="G110" s="12">
        <v>6029.4</v>
      </c>
    </row>
    <row r="111" spans="1:8" s="1" customFormat="1" ht="15" x14ac:dyDescent="0.2">
      <c r="A111" s="55" t="s">
        <v>126</v>
      </c>
      <c r="B111" s="56"/>
      <c r="C111" s="57"/>
      <c r="D111" s="57">
        <v>5569.36</v>
      </c>
      <c r="E111" s="54">
        <f t="shared" si="4"/>
        <v>0.92370053404982255</v>
      </c>
      <c r="F111" s="64">
        <f t="shared" si="5"/>
        <v>7.6975044504151879E-2</v>
      </c>
      <c r="G111" s="12">
        <v>6029.4</v>
      </c>
      <c r="H111" s="22"/>
    </row>
    <row r="112" spans="1:8" s="1" customFormat="1" ht="25.5" customHeight="1" x14ac:dyDescent="0.2">
      <c r="A112" s="66" t="s">
        <v>129</v>
      </c>
      <c r="B112" s="36"/>
      <c r="C112" s="37"/>
      <c r="D112" s="37">
        <v>5383.9</v>
      </c>
      <c r="E112" s="54">
        <f t="shared" si="4"/>
        <v>0.892941254519521</v>
      </c>
      <c r="F112" s="64">
        <f t="shared" si="5"/>
        <v>7.4411771209960079E-2</v>
      </c>
      <c r="G112" s="12">
        <v>6029.4</v>
      </c>
      <c r="H112" s="22"/>
    </row>
    <row r="113" spans="1:8" s="1" customFormat="1" ht="15" x14ac:dyDescent="0.2">
      <c r="A113" s="58"/>
      <c r="B113" s="41"/>
      <c r="C113" s="59"/>
      <c r="D113" s="59"/>
      <c r="E113" s="80"/>
      <c r="F113" s="80"/>
      <c r="G113" s="12"/>
      <c r="H113" s="22"/>
    </row>
    <row r="114" spans="1:8" s="1" customFormat="1" ht="15.75" thickBot="1" x14ac:dyDescent="0.25">
      <c r="A114" s="58"/>
      <c r="B114" s="41"/>
      <c r="C114" s="59"/>
      <c r="D114" s="59"/>
      <c r="E114" s="59"/>
      <c r="F114" s="59"/>
      <c r="G114" s="12"/>
    </row>
    <row r="115" spans="1:8" s="1" customFormat="1" ht="15" thickBot="1" x14ac:dyDescent="0.25">
      <c r="A115" s="45" t="s">
        <v>155</v>
      </c>
      <c r="B115" s="49"/>
      <c r="C115" s="50"/>
      <c r="D115" s="50">
        <f>D103+D108</f>
        <v>1113425.8499999999</v>
      </c>
      <c r="E115" s="50">
        <f>E103+E108+0.01</f>
        <v>184.67611105582642</v>
      </c>
      <c r="F115" s="50">
        <f>F103+F108</f>
        <v>15.398842587985538</v>
      </c>
    </row>
    <row r="116" spans="1:8" s="1" customFormat="1" x14ac:dyDescent="0.2">
      <c r="A116" s="58"/>
      <c r="B116" s="41"/>
      <c r="C116" s="59"/>
      <c r="D116" s="59"/>
      <c r="E116" s="59"/>
      <c r="F116" s="59"/>
    </row>
    <row r="117" spans="1:8" s="1" customFormat="1" ht="15" x14ac:dyDescent="0.2">
      <c r="A117" s="90"/>
      <c r="B117" s="91"/>
      <c r="C117" s="92"/>
      <c r="D117" s="92"/>
      <c r="E117" s="92"/>
      <c r="F117" s="92"/>
    </row>
    <row r="118" spans="1:8" s="1" customFormat="1" ht="37.5" x14ac:dyDescent="0.2">
      <c r="A118" s="109" t="s">
        <v>157</v>
      </c>
      <c r="B118" s="110" t="s">
        <v>7</v>
      </c>
      <c r="C118" s="111" t="s">
        <v>158</v>
      </c>
      <c r="D118" s="110"/>
      <c r="E118" s="112"/>
      <c r="F118" s="113">
        <v>50</v>
      </c>
    </row>
    <row r="119" spans="1:8" s="1" customFormat="1" ht="15" x14ac:dyDescent="0.2">
      <c r="A119" s="90"/>
      <c r="B119" s="91"/>
      <c r="C119" s="92"/>
      <c r="D119" s="92"/>
      <c r="E119" s="92"/>
      <c r="F119" s="92"/>
    </row>
    <row r="120" spans="1:8" s="1" customFormat="1" ht="15" x14ac:dyDescent="0.2">
      <c r="A120" s="90"/>
      <c r="B120" s="91"/>
      <c r="C120" s="92"/>
      <c r="D120" s="92"/>
      <c r="E120" s="92"/>
      <c r="F120" s="92"/>
    </row>
    <row r="121" spans="1:8" s="1" customFormat="1" ht="15" x14ac:dyDescent="0.2">
      <c r="A121" s="90"/>
      <c r="B121" s="91"/>
      <c r="C121" s="92"/>
      <c r="D121" s="92"/>
      <c r="E121" s="92"/>
      <c r="F121" s="92"/>
    </row>
    <row r="122" spans="1:8" s="23" customFormat="1" ht="18.75" x14ac:dyDescent="0.4">
      <c r="A122" s="102" t="s">
        <v>47</v>
      </c>
      <c r="B122" s="102"/>
      <c r="C122" s="102"/>
      <c r="D122" s="102"/>
      <c r="E122" s="48"/>
      <c r="F122" s="48"/>
    </row>
    <row r="123" spans="1:8" s="1" customFormat="1" x14ac:dyDescent="0.2">
      <c r="A123" s="48"/>
      <c r="B123" s="48"/>
      <c r="C123" s="48"/>
      <c r="D123" s="48"/>
      <c r="E123" s="48"/>
      <c r="F123" s="48"/>
    </row>
    <row r="124" spans="1:8" s="1" customFormat="1" x14ac:dyDescent="0.2">
      <c r="A124" s="47" t="s">
        <v>48</v>
      </c>
      <c r="B124" s="48"/>
      <c r="C124" s="48"/>
      <c r="D124" s="48"/>
      <c r="E124" s="48"/>
      <c r="F124" s="48"/>
    </row>
  </sheetData>
  <mergeCells count="12">
    <mergeCell ref="A122:D122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2016-04-18T13:39:48Z</cp:lastPrinted>
  <dcterms:created xsi:type="dcterms:W3CDTF">2012-04-11T11:17:17Z</dcterms:created>
  <dcterms:modified xsi:type="dcterms:W3CDTF">2016-04-18T13:42:17Z</dcterms:modified>
</cp:coreProperties>
</file>