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роект 1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голосованию'!$A$1:$H$139</definedName>
    <definedName name="_xlnm.Print_Area" localSheetId="1">'по заявлению'!$A$1:$H$144</definedName>
    <definedName name="_xlnm.Print_Area" localSheetId="0">'проект 1 '!$A$1:$H$162</definedName>
  </definedNames>
  <calcPr fullCalcOnLoad="1" fullPrecision="0"/>
</workbook>
</file>

<file path=xl/sharedStrings.xml><?xml version="1.0" encoding="utf-8"?>
<sst xmlns="http://schemas.openxmlformats.org/spreadsheetml/2006/main" count="574" uniqueCount="157">
  <si>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</si>
  <si>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</si>
  <si>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</si>
  <si>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</si>
  <si>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</si>
  <si>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</si>
  <si>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</si>
  <si>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</si>
  <si>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</si>
  <si>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</si>
  <si>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</si>
  <si>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</si>
  <si>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</si>
  <si>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</si>
  <si>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</si>
  <si>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</si>
  <si>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</si>
  <si>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</si>
  <si>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</si>
  <si>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</si>
  <si>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</si>
  <si>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</si>
  <si>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</si>
  <si>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</si>
  <si>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</si>
  <si>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</si>
  <si>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</si>
  <si>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</si>
  <si>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</si>
  <si>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</si>
  <si>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</si>
  <si>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</si>
  <si>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</si>
  <si>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</si>
  <si>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</si>
  <si>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</si>
  <si>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</si>
  <si>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</si>
  <si>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</si>
  <si>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</si>
  <si>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</si>
  <si>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</si>
  <si>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</si>
  <si>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</si>
  <si>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</si>
  <si>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</si>
  <si>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</si>
  <si>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</si>
  <si>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</si>
  <si>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</si>
  <si>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</si>
  <si>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</si>
  <si>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</si>
  <si>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</si>
  <si>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</si>
  <si>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</si>
  <si>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</si>
  <si>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</si>
  <si>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</si>
  <si>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</si>
  <si>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</si>
  <si>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</si>
  <si>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</si>
  <si>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</si>
  <si>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</si>
  <si>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</si>
  <si>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</si>
  <si>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</si>
  <si>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</si>
  <si>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</si>
  <si>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</si>
  <si>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</si>
  <si>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</si>
  <si>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</si>
  <si>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</si>
  <si>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</si>
  <si>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</si>
  <si>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</si>
  <si>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</si>
  <si>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</si>
  <si>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смена запорной арматуры на отоплении</t>
  </si>
  <si>
    <t>восстановление изоляции</t>
  </si>
  <si>
    <t>ремонт канализации</t>
  </si>
  <si>
    <t>электроосвещение (освещение подвала, установка датчиков движения)</t>
  </si>
  <si>
    <t>Погашение задолженности прошлых периодов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</si>
  <si>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</si>
  <si>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</si>
  <si>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</si>
  <si>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</si>
  <si>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</si>
  <si>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</si>
  <si>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</si>
  <si>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</si>
  <si>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</si>
  <si>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</si>
  <si>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</si>
  <si>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</si>
  <si>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</si>
  <si>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</si>
  <si>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</si>
  <si>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</si>
  <si>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от снега и наледи подъездных козырьков</t>
  </si>
  <si>
    <t>смена трубопроводов отопления</t>
  </si>
  <si>
    <t>ремонт бойлера</t>
  </si>
  <si>
    <t>замена насоса ГВС (резерв)</t>
  </si>
  <si>
    <t>Предлагаемый перечень работ по текущему ремонту                                       ( на выбор собственников)</t>
  </si>
  <si>
    <t>по адресу: ул. Пионерская , д.3 (Sобщ.=3524,9м2, Sзем.уч.=3955,2м2)</t>
  </si>
  <si>
    <t>ремонт освещения в подвале</t>
  </si>
  <si>
    <t>окос травы</t>
  </si>
  <si>
    <t>2-3 раза</t>
  </si>
  <si>
    <t>Сбор, вывоз и утилизация ТБО*, руб/м2</t>
  </si>
  <si>
    <t>заполнение электронных паспортов</t>
  </si>
  <si>
    <t>учет работ по капремонту</t>
  </si>
  <si>
    <t>гидравлическое испытание элеваторных узлов и запорной арматуры</t>
  </si>
  <si>
    <t>1 раз в 3 года</t>
  </si>
  <si>
    <t>пылеудаление и дезинфекция вентиляционных каналов без пробивки</t>
  </si>
  <si>
    <t>проверка  вентиляционных каналов и канализационных вытяжек</t>
  </si>
  <si>
    <t>Итого</t>
  </si>
  <si>
    <t>Управление многоквартирным домом, всего в т.ч.</t>
  </si>
  <si>
    <t>смена КИП на элеваторных узлах</t>
  </si>
  <si>
    <t>косметический ремонт1-4 подъездов</t>
  </si>
  <si>
    <t>замена почтовых ящиков - 80 шт.</t>
  </si>
  <si>
    <t>ремонт балконных плит 30 м2</t>
  </si>
  <si>
    <t>ремонт межпанельных швов 100 м2</t>
  </si>
  <si>
    <t>ремонт цоколя 154 м2</t>
  </si>
  <si>
    <t>смена шаровых кранов ( под промывку) диам.32 мм - 8 шт.</t>
  </si>
  <si>
    <t>смена задвижек на элеваторных узлах диам.50 мм - 10 шт.</t>
  </si>
  <si>
    <t>смена задвижек на ХВС (общая) диам.80 мм- 2 шт.</t>
  </si>
  <si>
    <t>смена задвижек СТС на ВВП диам 50 мм - 1 шт.</t>
  </si>
  <si>
    <t>смена задвижек ХВС на ВВП диам 50 мм - 2 шт.</t>
  </si>
  <si>
    <t>установка обратного клапана на ввод ХВС</t>
  </si>
  <si>
    <t>окраска трубопроводов отопления составом "Корунд"</t>
  </si>
  <si>
    <t>установка шаровых кранов Р1П4 диам 15 мм - 8 шт.</t>
  </si>
  <si>
    <t>уборка мусора в тех. подвале 1,5 м3</t>
  </si>
  <si>
    <t xml:space="preserve">смена вентелей на отоплении диам.15 - 70 шт., диам.20- 70 шт. </t>
  </si>
  <si>
    <t>окраска  эл.узла, задвижек в Т.У., ВВП составом "Корунд"</t>
  </si>
  <si>
    <t>установка шарового крана на ГВС диам. 15 мм - 1 шт.</t>
  </si>
  <si>
    <t>смена задвижек на ВВП(  ввод) диам.80 мм 1 шт.</t>
  </si>
  <si>
    <t>установка насосов с устройством приямков ( 3 шт)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</si>
  <si>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</si>
  <si>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</si>
  <si>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</si>
  <si>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переводом ситемы ГВС на летнюю схему</t>
  </si>
  <si>
    <t>подключение системы отопления с регулировкой и переводом системы ГВС на зимнюю схему</t>
  </si>
  <si>
    <t>ревизия задвижек отопления ( д.80мм-1 шт.)</t>
  </si>
  <si>
    <t>ревизия задвижек ГВС (д. 80 мм - 1 шт.)</t>
  </si>
  <si>
    <t>ревизия задвижек  ХВС (д.80мм-1шт.)</t>
  </si>
  <si>
    <t>замена трансформатора тока</t>
  </si>
  <si>
    <t>1 раз в 4 года</t>
  </si>
  <si>
    <t>Работы заявочного характера, в т.ч работы по предписанию надзорных органов</t>
  </si>
  <si>
    <t xml:space="preserve">Проект 1 </t>
  </si>
  <si>
    <t>по адресу: ул. Пионерская , д.3 (S жилые + нежилые =3529,1 м2, Sзем.уч.=3955,2м2)</t>
  </si>
  <si>
    <t>ремонт балконных плит  1 шт. (кв.67)</t>
  </si>
  <si>
    <t>ревизия задвижек отопления ( д.80мм-1 шт, диам.50 мм - 10 шт.)</t>
  </si>
  <si>
    <t>ревизия задвижек ГВС (д. 80 мм - 2 шт.)</t>
  </si>
  <si>
    <t>ревизия задвижек  ХВС (д.50мм-3шт.)</t>
  </si>
  <si>
    <t>косметический ремонт1-4 подъездов (предписание ГЖИ)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</si>
</sst>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5" fillId="24" borderId="19" xfId="0" applyNumberFormat="1" applyFont="1" applyFill="1" applyBorder="1" applyAlignment="1">
      <alignment horizontal="left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27" xfId="0" applyNumberFormat="1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/>
    </xf>
    <xf numFmtId="0" fontId="18" fillId="24" borderId="30" xfId="0" applyFont="1" applyFill="1" applyBorder="1" applyAlignment="1">
      <alignment horizontal="left" vertical="center" wrapText="1"/>
    </xf>
    <xf numFmtId="0" fontId="18" fillId="24" borderId="31" xfId="0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2" fontId="19" fillId="24" borderId="33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13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left" vertical="center" wrapText="1"/>
    </xf>
    <xf numFmtId="0" fontId="24" fillId="24" borderId="35" xfId="0" applyFont="1" applyFill="1" applyBorder="1" applyAlignment="1">
      <alignment horizontal="left" vertical="center" wrapText="1"/>
    </xf>
    <xf numFmtId="0" fontId="20" fillId="25" borderId="0" xfId="0" applyFont="1" applyFill="1" applyAlignment="1">
      <alignment horizontal="center"/>
    </xf>
    <xf numFmtId="2" fontId="0" fillId="24" borderId="22" xfId="0" applyNumberFormat="1" applyFont="1" applyFill="1" applyBorder="1" applyAlignment="1">
      <alignment horizontal="center" vertical="center" wrapText="1"/>
    </xf>
    <xf numFmtId="2" fontId="25" fillId="24" borderId="36" xfId="0" applyNumberFormat="1" applyFont="1" applyFill="1" applyBorder="1" applyAlignment="1">
      <alignment horizontal="center" vertical="center" wrapText="1"/>
    </xf>
    <xf numFmtId="2" fontId="25" fillId="24" borderId="37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left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left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left" vertical="center" wrapText="1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2" xfId="0" applyNumberFormat="1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="75" zoomScaleNormal="75" zoomScalePageLayoutView="0" workbookViewId="0" topLeftCell="A95">
      <selection activeCell="A1" sqref="A1:H15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11" t="s">
        <v>0</v>
      </c>
      <c r="B1" s="112"/>
      <c r="C1" s="112"/>
      <c r="D1" s="112"/>
      <c r="E1" s="112"/>
      <c r="F1" s="112"/>
      <c r="G1" s="112"/>
      <c r="H1" s="112"/>
    </row>
    <row r="2" spans="2:8" ht="12.75" customHeight="1">
      <c r="B2" s="113" t="s">
        <v>1</v>
      </c>
      <c r="C2" s="113"/>
      <c r="D2" s="113"/>
      <c r="E2" s="113"/>
      <c r="F2" s="113"/>
      <c r="G2" s="112"/>
      <c r="H2" s="112"/>
    </row>
    <row r="3" spans="1:8" ht="24" customHeight="1">
      <c r="A3" s="88" t="s">
        <v>139</v>
      </c>
      <c r="B3" s="113" t="s">
        <v>2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35</v>
      </c>
      <c r="C4" s="113"/>
      <c r="D4" s="113"/>
      <c r="E4" s="113"/>
      <c r="F4" s="113"/>
      <c r="G4" s="112"/>
      <c r="H4" s="112"/>
    </row>
    <row r="5" spans="1:10" ht="15.75" customHeight="1">
      <c r="A5" s="114"/>
      <c r="B5" s="114"/>
      <c r="C5" s="114"/>
      <c r="D5" s="114"/>
      <c r="E5" s="114"/>
      <c r="F5" s="114"/>
      <c r="G5" s="114"/>
      <c r="H5" s="114"/>
      <c r="J5" s="1"/>
    </row>
    <row r="6" spans="1:10" ht="21.75" customHeight="1">
      <c r="A6" s="115" t="s">
        <v>150</v>
      </c>
      <c r="B6" s="115"/>
      <c r="C6" s="115"/>
      <c r="D6" s="115"/>
      <c r="E6" s="115"/>
      <c r="F6" s="115"/>
      <c r="G6" s="115"/>
      <c r="H6" s="115"/>
      <c r="J6" s="1"/>
    </row>
    <row r="7" spans="2:9" ht="35.25" customHeight="1" hidden="1">
      <c r="B7" s="3"/>
      <c r="C7" s="3"/>
      <c r="D7" s="3"/>
      <c r="E7" s="3"/>
      <c r="F7" s="3"/>
      <c r="G7" s="3"/>
      <c r="H7" s="3"/>
      <c r="I7" s="3"/>
    </row>
    <row r="8" spans="1:9" ht="22.5" customHeight="1">
      <c r="A8" s="115" t="s">
        <v>140</v>
      </c>
      <c r="B8" s="115"/>
      <c r="C8" s="115"/>
      <c r="D8" s="115"/>
      <c r="E8" s="115"/>
      <c r="F8" s="115"/>
      <c r="G8" s="115"/>
      <c r="H8" s="115"/>
      <c r="I8" s="3"/>
    </row>
    <row r="9" spans="1:10" s="4" customFormat="1" ht="22.5" customHeight="1">
      <c r="A9" s="116" t="s">
        <v>3</v>
      </c>
      <c r="B9" s="116"/>
      <c r="C9" s="116"/>
      <c r="D9" s="116"/>
      <c r="E9" s="117"/>
      <c r="F9" s="117"/>
      <c r="G9" s="117"/>
      <c r="H9" s="117"/>
      <c r="J9" s="5"/>
    </row>
    <row r="10" spans="1:8" s="6" customFormat="1" ht="18.75" customHeight="1">
      <c r="A10" s="116" t="s">
        <v>106</v>
      </c>
      <c r="B10" s="116"/>
      <c r="C10" s="116"/>
      <c r="D10" s="116"/>
      <c r="E10" s="117"/>
      <c r="F10" s="117"/>
      <c r="G10" s="117"/>
      <c r="H10" s="117"/>
    </row>
    <row r="11" spans="1:8" s="7" customFormat="1" ht="17.25" customHeight="1">
      <c r="A11" s="102" t="s">
        <v>76</v>
      </c>
      <c r="B11" s="102"/>
      <c r="C11" s="102"/>
      <c r="D11" s="102"/>
      <c r="E11" s="103"/>
      <c r="F11" s="103"/>
      <c r="G11" s="103"/>
      <c r="H11" s="103"/>
    </row>
    <row r="12" spans="1:8" s="6" customFormat="1" ht="30" customHeight="1" thickBot="1">
      <c r="A12" s="104" t="s">
        <v>91</v>
      </c>
      <c r="B12" s="104"/>
      <c r="C12" s="104"/>
      <c r="D12" s="104"/>
      <c r="E12" s="105"/>
      <c r="F12" s="105"/>
      <c r="G12" s="105"/>
      <c r="H12" s="105"/>
    </row>
    <row r="13" spans="1:10" s="12" customFormat="1" ht="139.5" customHeight="1" thickBot="1">
      <c r="A13" s="8" t="s">
        <v>4</v>
      </c>
      <c r="B13" s="9" t="s">
        <v>5</v>
      </c>
      <c r="C13" s="10" t="s">
        <v>6</v>
      </c>
      <c r="D13" s="10" t="s">
        <v>36</v>
      </c>
      <c r="E13" s="10" t="s">
        <v>6</v>
      </c>
      <c r="F13" s="11" t="s">
        <v>7</v>
      </c>
      <c r="G13" s="10" t="s">
        <v>6</v>
      </c>
      <c r="H13" s="11" t="s">
        <v>7</v>
      </c>
      <c r="J13" s="13"/>
    </row>
    <row r="14" spans="1:10" s="20" customFormat="1" ht="12.75">
      <c r="A14" s="14">
        <v>1</v>
      </c>
      <c r="B14" s="15">
        <v>2</v>
      </c>
      <c r="C14" s="15">
        <v>3</v>
      </c>
      <c r="D14" s="16"/>
      <c r="E14" s="15">
        <v>3</v>
      </c>
      <c r="F14" s="17">
        <v>4</v>
      </c>
      <c r="G14" s="18">
        <v>3</v>
      </c>
      <c r="H14" s="19">
        <v>4</v>
      </c>
      <c r="J14" s="21"/>
    </row>
    <row r="15" spans="1:10" s="20" customFormat="1" ht="49.5" customHeight="1">
      <c r="A15" s="106" t="s">
        <v>8</v>
      </c>
      <c r="B15" s="107"/>
      <c r="C15" s="107"/>
      <c r="D15" s="107"/>
      <c r="E15" s="107"/>
      <c r="F15" s="107"/>
      <c r="G15" s="108"/>
      <c r="H15" s="109"/>
      <c r="J15" s="21"/>
    </row>
    <row r="16" spans="1:10" s="12" customFormat="1" ht="18.75" customHeight="1">
      <c r="A16" s="22" t="s">
        <v>118</v>
      </c>
      <c r="B16" s="23"/>
      <c r="C16" s="24">
        <f>F16*12</f>
        <v>0</v>
      </c>
      <c r="D16" s="25">
        <f>G16*I16</f>
        <v>134510.18</v>
      </c>
      <c r="E16" s="24">
        <f>H16*12</f>
        <v>38.16</v>
      </c>
      <c r="F16" s="26"/>
      <c r="G16" s="24">
        <f>H16*12</f>
        <v>38.16</v>
      </c>
      <c r="H16" s="24">
        <f>H21+H25</f>
        <v>3.18</v>
      </c>
      <c r="I16" s="12">
        <v>3524.9</v>
      </c>
      <c r="J16" s="13">
        <v>2.24</v>
      </c>
    </row>
    <row r="17" spans="1:10" s="12" customFormat="1" ht="31.5" customHeight="1">
      <c r="A17" s="27" t="s">
        <v>92</v>
      </c>
      <c r="B17" s="28" t="s">
        <v>93</v>
      </c>
      <c r="C17" s="24"/>
      <c r="D17" s="25"/>
      <c r="E17" s="24"/>
      <c r="F17" s="26"/>
      <c r="G17" s="24"/>
      <c r="H17" s="24"/>
      <c r="I17" s="12">
        <v>3524.9</v>
      </c>
      <c r="J17" s="13"/>
    </row>
    <row r="18" spans="1:10" s="12" customFormat="1" ht="15">
      <c r="A18" s="27" t="s">
        <v>94</v>
      </c>
      <c r="B18" s="28" t="s">
        <v>93</v>
      </c>
      <c r="C18" s="24"/>
      <c r="D18" s="25"/>
      <c r="E18" s="24"/>
      <c r="F18" s="26"/>
      <c r="G18" s="24"/>
      <c r="H18" s="24"/>
      <c r="I18" s="12">
        <v>3524.9</v>
      </c>
      <c r="J18" s="13"/>
    </row>
    <row r="19" spans="1:10" s="12" customFormat="1" ht="15">
      <c r="A19" s="27" t="s">
        <v>95</v>
      </c>
      <c r="B19" s="28" t="s">
        <v>96</v>
      </c>
      <c r="C19" s="24"/>
      <c r="D19" s="25"/>
      <c r="E19" s="24"/>
      <c r="F19" s="26"/>
      <c r="G19" s="24"/>
      <c r="H19" s="24"/>
      <c r="I19" s="12">
        <v>3524.9</v>
      </c>
      <c r="J19" s="13"/>
    </row>
    <row r="20" spans="1:10" s="12" customFormat="1" ht="15">
      <c r="A20" s="27" t="s">
        <v>97</v>
      </c>
      <c r="B20" s="28" t="s">
        <v>93</v>
      </c>
      <c r="C20" s="24"/>
      <c r="D20" s="25"/>
      <c r="E20" s="24"/>
      <c r="F20" s="26"/>
      <c r="G20" s="24"/>
      <c r="H20" s="24"/>
      <c r="I20" s="12">
        <v>3524.9</v>
      </c>
      <c r="J20" s="13"/>
    </row>
    <row r="21" spans="1:10" s="12" customFormat="1" ht="15">
      <c r="A21" s="92" t="s">
        <v>117</v>
      </c>
      <c r="B21" s="28"/>
      <c r="C21" s="24"/>
      <c r="D21" s="25"/>
      <c r="E21" s="24"/>
      <c r="F21" s="26"/>
      <c r="G21" s="24"/>
      <c r="H21" s="24">
        <v>2.83</v>
      </c>
      <c r="J21" s="13"/>
    </row>
    <row r="22" spans="1:10" s="12" customFormat="1" ht="15">
      <c r="A22" s="27" t="s">
        <v>111</v>
      </c>
      <c r="B22" s="28" t="s">
        <v>93</v>
      </c>
      <c r="C22" s="24"/>
      <c r="D22" s="25"/>
      <c r="E22" s="24"/>
      <c r="F22" s="26"/>
      <c r="G22" s="24"/>
      <c r="H22" s="96">
        <v>0.12</v>
      </c>
      <c r="I22" s="12">
        <v>3524.9</v>
      </c>
      <c r="J22" s="13"/>
    </row>
    <row r="23" spans="1:10" s="12" customFormat="1" ht="15">
      <c r="A23" s="27" t="s">
        <v>112</v>
      </c>
      <c r="B23" s="28" t="s">
        <v>93</v>
      </c>
      <c r="C23" s="24"/>
      <c r="D23" s="25"/>
      <c r="E23" s="24"/>
      <c r="F23" s="26"/>
      <c r="G23" s="24"/>
      <c r="H23" s="96">
        <v>0.11</v>
      </c>
      <c r="I23" s="12">
        <v>3524.9</v>
      </c>
      <c r="J23" s="13"/>
    </row>
    <row r="24" spans="1:10" s="12" customFormat="1" ht="15">
      <c r="A24" s="27" t="s">
        <v>141</v>
      </c>
      <c r="B24" s="28" t="s">
        <v>93</v>
      </c>
      <c r="C24" s="24"/>
      <c r="D24" s="25"/>
      <c r="E24" s="24"/>
      <c r="F24" s="26"/>
      <c r="G24" s="24"/>
      <c r="H24" s="96">
        <v>0.12</v>
      </c>
      <c r="J24" s="13"/>
    </row>
    <row r="25" spans="1:10" s="12" customFormat="1" ht="15">
      <c r="A25" s="92" t="s">
        <v>117</v>
      </c>
      <c r="B25" s="28"/>
      <c r="C25" s="24"/>
      <c r="D25" s="25"/>
      <c r="E25" s="24"/>
      <c r="F25" s="26"/>
      <c r="G25" s="24"/>
      <c r="H25" s="24">
        <f>H22+H23+H24</f>
        <v>0.35</v>
      </c>
      <c r="J25" s="13"/>
    </row>
    <row r="26" spans="1:10" s="12" customFormat="1" ht="30">
      <c r="A26" s="22" t="s">
        <v>10</v>
      </c>
      <c r="B26" s="29"/>
      <c r="C26" s="24">
        <f>F26*12</f>
        <v>0</v>
      </c>
      <c r="D26" s="25">
        <f>G26*I26</f>
        <v>173002.09</v>
      </c>
      <c r="E26" s="24">
        <f>H26*12</f>
        <v>49.08</v>
      </c>
      <c r="F26" s="26"/>
      <c r="G26" s="24">
        <f>H26*12</f>
        <v>49.08</v>
      </c>
      <c r="H26" s="24">
        <v>4.09</v>
      </c>
      <c r="I26" s="12">
        <v>3524.9</v>
      </c>
      <c r="J26" s="13">
        <v>3.24</v>
      </c>
    </row>
    <row r="27" spans="1:10" s="12" customFormat="1" ht="15">
      <c r="A27" s="27" t="s">
        <v>86</v>
      </c>
      <c r="B27" s="28" t="s">
        <v>11</v>
      </c>
      <c r="C27" s="24"/>
      <c r="D27" s="25"/>
      <c r="E27" s="24"/>
      <c r="F27" s="26"/>
      <c r="G27" s="24"/>
      <c r="H27" s="24"/>
      <c r="I27" s="12">
        <v>3524.9</v>
      </c>
      <c r="J27" s="13"/>
    </row>
    <row r="28" spans="1:10" s="12" customFormat="1" ht="15">
      <c r="A28" s="27" t="s">
        <v>87</v>
      </c>
      <c r="B28" s="28" t="s">
        <v>11</v>
      </c>
      <c r="C28" s="24"/>
      <c r="D28" s="25"/>
      <c r="E28" s="24"/>
      <c r="F28" s="26"/>
      <c r="G28" s="24"/>
      <c r="H28" s="24"/>
      <c r="I28" s="12">
        <v>3524.9</v>
      </c>
      <c r="J28" s="13"/>
    </row>
    <row r="29" spans="1:10" s="12" customFormat="1" ht="15">
      <c r="A29" s="27" t="s">
        <v>108</v>
      </c>
      <c r="B29" s="28" t="s">
        <v>109</v>
      </c>
      <c r="C29" s="24"/>
      <c r="D29" s="25"/>
      <c r="E29" s="24"/>
      <c r="F29" s="26"/>
      <c r="G29" s="24"/>
      <c r="H29" s="24"/>
      <c r="J29" s="13"/>
    </row>
    <row r="30" spans="1:10" s="12" customFormat="1" ht="15">
      <c r="A30" s="27" t="s">
        <v>88</v>
      </c>
      <c r="B30" s="28" t="s">
        <v>11</v>
      </c>
      <c r="C30" s="24"/>
      <c r="D30" s="25"/>
      <c r="E30" s="24"/>
      <c r="F30" s="26"/>
      <c r="G30" s="24"/>
      <c r="H30" s="24"/>
      <c r="I30" s="12">
        <v>3524.9</v>
      </c>
      <c r="J30" s="13"/>
    </row>
    <row r="31" spans="1:10" s="12" customFormat="1" ht="25.5">
      <c r="A31" s="27" t="s">
        <v>89</v>
      </c>
      <c r="B31" s="28" t="s">
        <v>12</v>
      </c>
      <c r="C31" s="24"/>
      <c r="D31" s="25"/>
      <c r="E31" s="24"/>
      <c r="F31" s="26"/>
      <c r="G31" s="24"/>
      <c r="H31" s="24"/>
      <c r="I31" s="12">
        <v>3524.9</v>
      </c>
      <c r="J31" s="13"/>
    </row>
    <row r="32" spans="1:10" s="12" customFormat="1" ht="15">
      <c r="A32" s="27" t="s">
        <v>98</v>
      </c>
      <c r="B32" s="28" t="s">
        <v>11</v>
      </c>
      <c r="C32" s="24"/>
      <c r="D32" s="25"/>
      <c r="E32" s="24"/>
      <c r="F32" s="26"/>
      <c r="G32" s="24"/>
      <c r="H32" s="24"/>
      <c r="I32" s="12">
        <v>3524.9</v>
      </c>
      <c r="J32" s="13"/>
    </row>
    <row r="33" spans="1:10" s="12" customFormat="1" ht="15">
      <c r="A33" s="27" t="s">
        <v>99</v>
      </c>
      <c r="B33" s="28" t="s">
        <v>11</v>
      </c>
      <c r="C33" s="24"/>
      <c r="D33" s="25"/>
      <c r="E33" s="24"/>
      <c r="F33" s="26"/>
      <c r="G33" s="24"/>
      <c r="H33" s="24"/>
      <c r="I33" s="12">
        <v>3524.9</v>
      </c>
      <c r="J33" s="13"/>
    </row>
    <row r="34" spans="1:10" s="12" customFormat="1" ht="25.5">
      <c r="A34" s="27" t="s">
        <v>100</v>
      </c>
      <c r="B34" s="28" t="s">
        <v>90</v>
      </c>
      <c r="C34" s="24"/>
      <c r="D34" s="25"/>
      <c r="E34" s="24"/>
      <c r="F34" s="26"/>
      <c r="G34" s="24"/>
      <c r="H34" s="24"/>
      <c r="I34" s="12">
        <v>3524.9</v>
      </c>
      <c r="J34" s="13"/>
    </row>
    <row r="35" spans="1:10" s="32" customFormat="1" ht="15">
      <c r="A35" s="30" t="s">
        <v>13</v>
      </c>
      <c r="B35" s="23" t="s">
        <v>14</v>
      </c>
      <c r="C35" s="24">
        <f>F35*12</f>
        <v>0</v>
      </c>
      <c r="D35" s="25">
        <f aca="true" t="shared" si="0" ref="D35:D43">G35*I35</f>
        <v>31724.1</v>
      </c>
      <c r="E35" s="24">
        <f>H35*12</f>
        <v>9</v>
      </c>
      <c r="F35" s="31"/>
      <c r="G35" s="24">
        <f>H35*12</f>
        <v>9</v>
      </c>
      <c r="H35" s="24">
        <v>0.75</v>
      </c>
      <c r="I35" s="12">
        <v>3524.9</v>
      </c>
      <c r="J35" s="13">
        <v>0.6</v>
      </c>
    </row>
    <row r="36" spans="1:10" s="12" customFormat="1" ht="15">
      <c r="A36" s="30" t="s">
        <v>15</v>
      </c>
      <c r="B36" s="23" t="s">
        <v>16</v>
      </c>
      <c r="C36" s="24">
        <f>F36*12</f>
        <v>0</v>
      </c>
      <c r="D36" s="25">
        <f t="shared" si="0"/>
        <v>103632.06</v>
      </c>
      <c r="E36" s="24">
        <f>H36*12</f>
        <v>29.4</v>
      </c>
      <c r="F36" s="31"/>
      <c r="G36" s="24">
        <f>H36*12</f>
        <v>29.4</v>
      </c>
      <c r="H36" s="24">
        <v>2.45</v>
      </c>
      <c r="I36" s="12">
        <v>3524.9</v>
      </c>
      <c r="J36" s="13">
        <v>1.94</v>
      </c>
    </row>
    <row r="37" spans="1:10" s="20" customFormat="1" ht="30">
      <c r="A37" s="30" t="s">
        <v>51</v>
      </c>
      <c r="B37" s="23" t="s">
        <v>9</v>
      </c>
      <c r="C37" s="33"/>
      <c r="D37" s="25">
        <v>2042.21</v>
      </c>
      <c r="E37" s="33"/>
      <c r="F37" s="31"/>
      <c r="G37" s="24">
        <f aca="true" t="shared" si="1" ref="G37:G42">D37/I37</f>
        <v>0.58</v>
      </c>
      <c r="H37" s="24">
        <f aca="true" t="shared" si="2" ref="H37:H42">G37/12</f>
        <v>0.05</v>
      </c>
      <c r="I37" s="12">
        <v>3524.9</v>
      </c>
      <c r="J37" s="13">
        <v>0.04</v>
      </c>
    </row>
    <row r="38" spans="1:10" s="20" customFormat="1" ht="33" customHeight="1">
      <c r="A38" s="30" t="s">
        <v>75</v>
      </c>
      <c r="B38" s="23" t="s">
        <v>9</v>
      </c>
      <c r="C38" s="33"/>
      <c r="D38" s="25">
        <v>2042.21</v>
      </c>
      <c r="E38" s="33"/>
      <c r="F38" s="31"/>
      <c r="G38" s="24">
        <f t="shared" si="1"/>
        <v>0.58</v>
      </c>
      <c r="H38" s="24">
        <f t="shared" si="2"/>
        <v>0.05</v>
      </c>
      <c r="I38" s="12">
        <v>3524.9</v>
      </c>
      <c r="J38" s="13">
        <v>0.04</v>
      </c>
    </row>
    <row r="39" spans="1:10" s="20" customFormat="1" ht="20.25" customHeight="1">
      <c r="A39" s="30" t="s">
        <v>52</v>
      </c>
      <c r="B39" s="23" t="s">
        <v>9</v>
      </c>
      <c r="C39" s="33"/>
      <c r="D39" s="25">
        <v>12896.1</v>
      </c>
      <c r="E39" s="33"/>
      <c r="F39" s="31"/>
      <c r="G39" s="24">
        <f t="shared" si="1"/>
        <v>3.66</v>
      </c>
      <c r="H39" s="24">
        <f t="shared" si="2"/>
        <v>0.31</v>
      </c>
      <c r="I39" s="12">
        <v>3524.9</v>
      </c>
      <c r="J39" s="13">
        <v>0.25</v>
      </c>
    </row>
    <row r="40" spans="1:10" s="20" customFormat="1" ht="30" customHeight="1" hidden="1">
      <c r="A40" s="30" t="s">
        <v>53</v>
      </c>
      <c r="B40" s="23" t="s">
        <v>12</v>
      </c>
      <c r="C40" s="33"/>
      <c r="D40" s="25">
        <f t="shared" si="0"/>
        <v>0</v>
      </c>
      <c r="E40" s="33"/>
      <c r="F40" s="31"/>
      <c r="G40" s="24">
        <f t="shared" si="1"/>
        <v>3.11</v>
      </c>
      <c r="H40" s="24">
        <f t="shared" si="2"/>
        <v>0.26</v>
      </c>
      <c r="I40" s="12">
        <v>3524.9</v>
      </c>
      <c r="J40" s="13">
        <v>0</v>
      </c>
    </row>
    <row r="41" spans="1:10" s="20" customFormat="1" ht="30" customHeight="1" hidden="1">
      <c r="A41" s="30" t="s">
        <v>54</v>
      </c>
      <c r="B41" s="23" t="s">
        <v>12</v>
      </c>
      <c r="C41" s="33"/>
      <c r="D41" s="25">
        <f t="shared" si="0"/>
        <v>0</v>
      </c>
      <c r="E41" s="33"/>
      <c r="F41" s="31"/>
      <c r="G41" s="24">
        <f t="shared" si="1"/>
        <v>3.11</v>
      </c>
      <c r="H41" s="24">
        <f t="shared" si="2"/>
        <v>0.26</v>
      </c>
      <c r="I41" s="12">
        <v>3524.9</v>
      </c>
      <c r="J41" s="13">
        <v>0</v>
      </c>
    </row>
    <row r="42" spans="1:10" s="20" customFormat="1" ht="30" customHeight="1" hidden="1">
      <c r="A42" s="30" t="s">
        <v>55</v>
      </c>
      <c r="B42" s="23" t="s">
        <v>12</v>
      </c>
      <c r="C42" s="33"/>
      <c r="D42" s="25">
        <f t="shared" si="0"/>
        <v>0</v>
      </c>
      <c r="E42" s="33"/>
      <c r="F42" s="31"/>
      <c r="G42" s="24">
        <f t="shared" si="1"/>
        <v>3.11</v>
      </c>
      <c r="H42" s="24">
        <f t="shared" si="2"/>
        <v>0.26</v>
      </c>
      <c r="I42" s="12">
        <v>3524.9</v>
      </c>
      <c r="J42" s="13">
        <v>0</v>
      </c>
    </row>
    <row r="43" spans="1:10" s="20" customFormat="1" ht="30">
      <c r="A43" s="30" t="s">
        <v>23</v>
      </c>
      <c r="B43" s="23"/>
      <c r="C43" s="33">
        <f>F43*12</f>
        <v>0</v>
      </c>
      <c r="D43" s="25">
        <f t="shared" si="0"/>
        <v>8882.75</v>
      </c>
      <c r="E43" s="33">
        <f>H43*12</f>
        <v>2.52</v>
      </c>
      <c r="F43" s="31"/>
      <c r="G43" s="24">
        <f>H43*12</f>
        <v>2.52</v>
      </c>
      <c r="H43" s="24">
        <v>0.21</v>
      </c>
      <c r="I43" s="12">
        <v>3524.9</v>
      </c>
      <c r="J43" s="13">
        <v>0.14</v>
      </c>
    </row>
    <row r="44" spans="1:10" s="12" customFormat="1" ht="15">
      <c r="A44" s="30" t="s">
        <v>25</v>
      </c>
      <c r="B44" s="23" t="s">
        <v>26</v>
      </c>
      <c r="C44" s="33">
        <f>F44*12</f>
        <v>0</v>
      </c>
      <c r="D44" s="25">
        <f>G44*I44</f>
        <v>2537.93</v>
      </c>
      <c r="E44" s="33">
        <f>H44*12</f>
        <v>0.72</v>
      </c>
      <c r="F44" s="31"/>
      <c r="G44" s="24">
        <f>H44*12</f>
        <v>0.72</v>
      </c>
      <c r="H44" s="24">
        <v>0.06</v>
      </c>
      <c r="I44" s="12">
        <v>3524.9</v>
      </c>
      <c r="J44" s="13">
        <v>0.03</v>
      </c>
    </row>
    <row r="45" spans="1:10" s="12" customFormat="1" ht="15">
      <c r="A45" s="30" t="s">
        <v>27</v>
      </c>
      <c r="B45" s="34" t="s">
        <v>28</v>
      </c>
      <c r="C45" s="35">
        <f>F45*12</f>
        <v>0</v>
      </c>
      <c r="D45" s="25">
        <f>G45*I45</f>
        <v>1691.95</v>
      </c>
      <c r="E45" s="35">
        <f>H45*12</f>
        <v>0.48</v>
      </c>
      <c r="F45" s="36"/>
      <c r="G45" s="24">
        <f>12*H45</f>
        <v>0.48</v>
      </c>
      <c r="H45" s="24">
        <v>0.04</v>
      </c>
      <c r="I45" s="12">
        <v>3524.9</v>
      </c>
      <c r="J45" s="13">
        <v>0.02</v>
      </c>
    </row>
    <row r="46" spans="1:10" s="32" customFormat="1" ht="30">
      <c r="A46" s="30" t="s">
        <v>24</v>
      </c>
      <c r="B46" s="23" t="s">
        <v>96</v>
      </c>
      <c r="C46" s="33">
        <f>F46*12</f>
        <v>0</v>
      </c>
      <c r="D46" s="25">
        <f>G46*I46</f>
        <v>2114.94</v>
      </c>
      <c r="E46" s="33">
        <f>H46*12</f>
        <v>0.6</v>
      </c>
      <c r="F46" s="31"/>
      <c r="G46" s="24">
        <f>12*H46</f>
        <v>0.6</v>
      </c>
      <c r="H46" s="24">
        <v>0.05</v>
      </c>
      <c r="I46" s="12">
        <v>3524.9</v>
      </c>
      <c r="J46" s="13">
        <v>0.03</v>
      </c>
    </row>
    <row r="47" spans="1:10" s="32" customFormat="1" ht="15">
      <c r="A47" s="30" t="s">
        <v>37</v>
      </c>
      <c r="B47" s="23"/>
      <c r="C47" s="24"/>
      <c r="D47" s="24">
        <f>D49+D50+D51+D52+D57+D58+D59+D60+D61+D62+D63+D53+D54+D55+D56+D66</f>
        <v>229573.24</v>
      </c>
      <c r="E47" s="24">
        <f>SUM(E48:E65)</f>
        <v>0</v>
      </c>
      <c r="F47" s="24">
        <f>SUM(F48:F65)</f>
        <v>0</v>
      </c>
      <c r="G47" s="24">
        <f>D47/I47</f>
        <v>65.13</v>
      </c>
      <c r="H47" s="24">
        <f>G47/12</f>
        <v>5.43</v>
      </c>
      <c r="I47" s="12">
        <v>3524.9</v>
      </c>
      <c r="J47" s="13">
        <v>0.99</v>
      </c>
    </row>
    <row r="48" spans="1:10" s="20" customFormat="1" ht="15" customHeight="1" hidden="1">
      <c r="A48" s="37"/>
      <c r="B48" s="38"/>
      <c r="C48" s="39"/>
      <c r="D48" s="40"/>
      <c r="E48" s="39"/>
      <c r="F48" s="41"/>
      <c r="G48" s="39"/>
      <c r="H48" s="39"/>
      <c r="I48" s="12">
        <v>3524.9</v>
      </c>
      <c r="J48" s="41"/>
    </row>
    <row r="49" spans="1:10" s="20" customFormat="1" ht="15">
      <c r="A49" s="37" t="s">
        <v>142</v>
      </c>
      <c r="B49" s="45" t="s">
        <v>17</v>
      </c>
      <c r="C49" s="39"/>
      <c r="D49" s="40">
        <v>839.86</v>
      </c>
      <c r="E49" s="39"/>
      <c r="F49" s="41"/>
      <c r="G49" s="39"/>
      <c r="H49" s="39"/>
      <c r="I49" s="12">
        <v>3524.9</v>
      </c>
      <c r="J49" s="41">
        <v>0.01</v>
      </c>
    </row>
    <row r="50" spans="1:10" s="20" customFormat="1" ht="15">
      <c r="A50" s="37" t="s">
        <v>18</v>
      </c>
      <c r="B50" s="38" t="s">
        <v>22</v>
      </c>
      <c r="C50" s="39">
        <f>F50*12</f>
        <v>0</v>
      </c>
      <c r="D50" s="40">
        <v>1378.44</v>
      </c>
      <c r="E50" s="39">
        <f>H50*12</f>
        <v>0</v>
      </c>
      <c r="F50" s="41"/>
      <c r="G50" s="39"/>
      <c r="H50" s="39"/>
      <c r="I50" s="12">
        <v>3524.9</v>
      </c>
      <c r="J50" s="41">
        <v>0.02</v>
      </c>
    </row>
    <row r="51" spans="1:10" s="20" customFormat="1" ht="15">
      <c r="A51" s="37" t="s">
        <v>113</v>
      </c>
      <c r="B51" s="45" t="s">
        <v>17</v>
      </c>
      <c r="C51" s="39"/>
      <c r="D51" s="40">
        <v>2456.22</v>
      </c>
      <c r="E51" s="39"/>
      <c r="F51" s="41"/>
      <c r="G51" s="39"/>
      <c r="H51" s="39"/>
      <c r="I51" s="12">
        <v>3524.9</v>
      </c>
      <c r="J51" s="41"/>
    </row>
    <row r="52" spans="1:10" s="20" customFormat="1" ht="15">
      <c r="A52" s="37" t="s">
        <v>144</v>
      </c>
      <c r="B52" s="38" t="s">
        <v>17</v>
      </c>
      <c r="C52" s="39">
        <f>F52*12</f>
        <v>0</v>
      </c>
      <c r="D52" s="40">
        <v>841.53</v>
      </c>
      <c r="E52" s="39">
        <f>H52*12</f>
        <v>0</v>
      </c>
      <c r="F52" s="41"/>
      <c r="G52" s="39"/>
      <c r="H52" s="39"/>
      <c r="I52" s="12">
        <v>3524.9</v>
      </c>
      <c r="J52" s="41">
        <v>0.3</v>
      </c>
    </row>
    <row r="53" spans="1:10" s="20" customFormat="1" ht="25.5">
      <c r="A53" s="52" t="s">
        <v>134</v>
      </c>
      <c r="B53" s="53" t="s">
        <v>12</v>
      </c>
      <c r="C53" s="50"/>
      <c r="D53" s="50">
        <v>126296.77</v>
      </c>
      <c r="E53" s="39"/>
      <c r="F53" s="41"/>
      <c r="G53" s="39"/>
      <c r="H53" s="39"/>
      <c r="I53" s="12">
        <v>3524.9</v>
      </c>
      <c r="J53" s="41"/>
    </row>
    <row r="54" spans="1:10" s="20" customFormat="1" ht="25.5">
      <c r="A54" s="86" t="s">
        <v>125</v>
      </c>
      <c r="B54" s="48" t="s">
        <v>12</v>
      </c>
      <c r="C54" s="49"/>
      <c r="D54" s="49">
        <v>5850.82</v>
      </c>
      <c r="E54" s="39"/>
      <c r="F54" s="41"/>
      <c r="G54" s="39"/>
      <c r="H54" s="39"/>
      <c r="I54" s="12">
        <v>3524.9</v>
      </c>
      <c r="J54" s="41"/>
    </row>
    <row r="55" spans="1:10" s="20" customFormat="1" ht="25.5">
      <c r="A55" s="86" t="s">
        <v>126</v>
      </c>
      <c r="B55" s="48" t="s">
        <v>12</v>
      </c>
      <c r="C55" s="49"/>
      <c r="D55" s="49">
        <v>52238.63</v>
      </c>
      <c r="E55" s="39"/>
      <c r="F55" s="41"/>
      <c r="G55" s="39"/>
      <c r="H55" s="39"/>
      <c r="I55" s="12">
        <v>3524.9</v>
      </c>
      <c r="J55" s="41"/>
    </row>
    <row r="56" spans="1:10" s="20" customFormat="1" ht="25.5">
      <c r="A56" s="87" t="s">
        <v>128</v>
      </c>
      <c r="B56" s="48" t="s">
        <v>12</v>
      </c>
      <c r="C56" s="49"/>
      <c r="D56" s="49">
        <v>5223.92</v>
      </c>
      <c r="E56" s="39"/>
      <c r="F56" s="41"/>
      <c r="G56" s="39"/>
      <c r="H56" s="39"/>
      <c r="I56" s="12">
        <v>3524.9</v>
      </c>
      <c r="J56" s="41"/>
    </row>
    <row r="57" spans="1:10" s="20" customFormat="1" ht="15">
      <c r="A57" s="37" t="s">
        <v>62</v>
      </c>
      <c r="B57" s="38" t="s">
        <v>17</v>
      </c>
      <c r="C57" s="39">
        <f>F57*12</f>
        <v>0</v>
      </c>
      <c r="D57" s="40">
        <v>2626.83</v>
      </c>
      <c r="E57" s="39">
        <f>H57*12</f>
        <v>0</v>
      </c>
      <c r="F57" s="41"/>
      <c r="G57" s="39"/>
      <c r="H57" s="39"/>
      <c r="I57" s="12">
        <v>3524.9</v>
      </c>
      <c r="J57" s="41">
        <v>0.05</v>
      </c>
    </row>
    <row r="58" spans="1:10" s="20" customFormat="1" ht="15">
      <c r="A58" s="37" t="s">
        <v>19</v>
      </c>
      <c r="B58" s="38" t="s">
        <v>17</v>
      </c>
      <c r="C58" s="39">
        <f>F58*12</f>
        <v>0</v>
      </c>
      <c r="D58" s="40">
        <v>7807.43</v>
      </c>
      <c r="E58" s="39">
        <f>H58*12</f>
        <v>0</v>
      </c>
      <c r="F58" s="41"/>
      <c r="G58" s="39"/>
      <c r="H58" s="39"/>
      <c r="I58" s="12">
        <v>3524.9</v>
      </c>
      <c r="J58" s="41">
        <v>0.15</v>
      </c>
    </row>
    <row r="59" spans="1:10" s="20" customFormat="1" ht="15">
      <c r="A59" s="37" t="s">
        <v>20</v>
      </c>
      <c r="B59" s="38" t="s">
        <v>17</v>
      </c>
      <c r="C59" s="39">
        <f>F59*12</f>
        <v>0</v>
      </c>
      <c r="D59" s="40">
        <v>918.95</v>
      </c>
      <c r="E59" s="39">
        <f>H59*12</f>
        <v>0</v>
      </c>
      <c r="F59" s="41"/>
      <c r="G59" s="39"/>
      <c r="H59" s="39"/>
      <c r="I59" s="12">
        <v>3524.9</v>
      </c>
      <c r="J59" s="41">
        <v>0.02</v>
      </c>
    </row>
    <row r="60" spans="1:10" s="20" customFormat="1" ht="15">
      <c r="A60" s="37" t="s">
        <v>58</v>
      </c>
      <c r="B60" s="38" t="s">
        <v>17</v>
      </c>
      <c r="C60" s="39"/>
      <c r="D60" s="40">
        <v>1313.37</v>
      </c>
      <c r="E60" s="39"/>
      <c r="F60" s="41"/>
      <c r="G60" s="39"/>
      <c r="H60" s="39"/>
      <c r="I60" s="12">
        <v>3524.9</v>
      </c>
      <c r="J60" s="41">
        <v>0.02</v>
      </c>
    </row>
    <row r="61" spans="1:10" s="20" customFormat="1" ht="15">
      <c r="A61" s="37" t="s">
        <v>59</v>
      </c>
      <c r="B61" s="38" t="s">
        <v>22</v>
      </c>
      <c r="C61" s="39"/>
      <c r="D61" s="40">
        <v>5253.69</v>
      </c>
      <c r="E61" s="39"/>
      <c r="F61" s="41"/>
      <c r="G61" s="39"/>
      <c r="H61" s="39"/>
      <c r="I61" s="12">
        <v>3524.9</v>
      </c>
      <c r="J61" s="41">
        <v>0.1</v>
      </c>
    </row>
    <row r="62" spans="1:10" s="20" customFormat="1" ht="25.5">
      <c r="A62" s="37" t="s">
        <v>21</v>
      </c>
      <c r="B62" s="38" t="s">
        <v>17</v>
      </c>
      <c r="C62" s="39">
        <f>F62*12</f>
        <v>0</v>
      </c>
      <c r="D62" s="40">
        <v>5347.6</v>
      </c>
      <c r="E62" s="39">
        <f>H62*12</f>
        <v>0</v>
      </c>
      <c r="F62" s="41"/>
      <c r="G62" s="39"/>
      <c r="H62" s="39"/>
      <c r="I62" s="12">
        <v>3524.9</v>
      </c>
      <c r="J62" s="41">
        <v>0.05</v>
      </c>
    </row>
    <row r="63" spans="1:10" s="20" customFormat="1" ht="25.5">
      <c r="A63" s="37" t="s">
        <v>143</v>
      </c>
      <c r="B63" s="38" t="s">
        <v>17</v>
      </c>
      <c r="C63" s="39"/>
      <c r="D63" s="40">
        <v>9437.47</v>
      </c>
      <c r="E63" s="39"/>
      <c r="F63" s="41"/>
      <c r="G63" s="39"/>
      <c r="H63" s="39"/>
      <c r="I63" s="12">
        <v>3524.9</v>
      </c>
      <c r="J63" s="41">
        <v>0.01</v>
      </c>
    </row>
    <row r="64" spans="1:10" s="20" customFormat="1" ht="15" customHeight="1" hidden="1">
      <c r="A64" s="37"/>
      <c r="B64" s="38"/>
      <c r="C64" s="42"/>
      <c r="D64" s="40"/>
      <c r="E64" s="42"/>
      <c r="F64" s="41"/>
      <c r="G64" s="39"/>
      <c r="H64" s="39"/>
      <c r="I64" s="12">
        <v>3524.9</v>
      </c>
      <c r="J64" s="41"/>
    </row>
    <row r="65" spans="1:10" s="20" customFormat="1" ht="15" customHeight="1" hidden="1">
      <c r="A65" s="37"/>
      <c r="B65" s="38"/>
      <c r="C65" s="39"/>
      <c r="D65" s="40"/>
      <c r="E65" s="39"/>
      <c r="F65" s="41"/>
      <c r="G65" s="39"/>
      <c r="H65" s="39"/>
      <c r="I65" s="12">
        <v>3524.9</v>
      </c>
      <c r="J65" s="41"/>
    </row>
    <row r="66" spans="1:10" s="20" customFormat="1" ht="33" customHeight="1">
      <c r="A66" s="37" t="s">
        <v>119</v>
      </c>
      <c r="B66" s="48" t="s">
        <v>12</v>
      </c>
      <c r="C66" s="42"/>
      <c r="D66" s="89">
        <v>1741.71</v>
      </c>
      <c r="E66" s="42"/>
      <c r="F66" s="89"/>
      <c r="G66" s="42"/>
      <c r="H66" s="42"/>
      <c r="I66" s="12"/>
      <c r="J66" s="93"/>
    </row>
    <row r="67" spans="1:10" s="32" customFormat="1" ht="30">
      <c r="A67" s="30" t="s">
        <v>43</v>
      </c>
      <c r="B67" s="23"/>
      <c r="C67" s="24"/>
      <c r="D67" s="24">
        <f>D68+D69+D70+D71+D75+D78+D76+D77</f>
        <v>34715.88</v>
      </c>
      <c r="E67" s="24">
        <f>SUM(E68:E79)</f>
        <v>0</v>
      </c>
      <c r="F67" s="24">
        <f>SUM(F68:F79)</f>
        <v>0</v>
      </c>
      <c r="G67" s="24">
        <f>D67/I67</f>
        <v>9.85</v>
      </c>
      <c r="H67" s="24">
        <f>G67/12</f>
        <v>0.82</v>
      </c>
      <c r="I67" s="12">
        <v>3524.9</v>
      </c>
      <c r="J67" s="13">
        <v>0.51</v>
      </c>
    </row>
    <row r="68" spans="1:10" s="20" customFormat="1" ht="15">
      <c r="A68" s="37" t="s">
        <v>38</v>
      </c>
      <c r="B68" s="38" t="s">
        <v>63</v>
      </c>
      <c r="C68" s="39"/>
      <c r="D68" s="40">
        <v>2626.83</v>
      </c>
      <c r="E68" s="39"/>
      <c r="F68" s="41"/>
      <c r="G68" s="39"/>
      <c r="H68" s="39"/>
      <c r="I68" s="12">
        <v>3524.9</v>
      </c>
      <c r="J68" s="41">
        <v>0.05</v>
      </c>
    </row>
    <row r="69" spans="1:10" s="20" customFormat="1" ht="25.5">
      <c r="A69" s="37" t="s">
        <v>39</v>
      </c>
      <c r="B69" s="38" t="s">
        <v>47</v>
      </c>
      <c r="C69" s="39"/>
      <c r="D69" s="40">
        <v>1751.23</v>
      </c>
      <c r="E69" s="39"/>
      <c r="F69" s="41"/>
      <c r="G69" s="39"/>
      <c r="H69" s="39"/>
      <c r="I69" s="12">
        <v>3524.9</v>
      </c>
      <c r="J69" s="41">
        <v>0.03</v>
      </c>
    </row>
    <row r="70" spans="1:10" s="20" customFormat="1" ht="15">
      <c r="A70" s="37" t="s">
        <v>67</v>
      </c>
      <c r="B70" s="38" t="s">
        <v>66</v>
      </c>
      <c r="C70" s="39"/>
      <c r="D70" s="40">
        <v>1837.85</v>
      </c>
      <c r="E70" s="39"/>
      <c r="F70" s="41"/>
      <c r="G70" s="39"/>
      <c r="H70" s="39"/>
      <c r="I70" s="12">
        <v>3524.9</v>
      </c>
      <c r="J70" s="41">
        <v>0.03</v>
      </c>
    </row>
    <row r="71" spans="1:10" s="20" customFormat="1" ht="25.5">
      <c r="A71" s="37" t="s">
        <v>64</v>
      </c>
      <c r="B71" s="38" t="s">
        <v>65</v>
      </c>
      <c r="C71" s="39"/>
      <c r="D71" s="40">
        <v>1751.2</v>
      </c>
      <c r="E71" s="39"/>
      <c r="F71" s="41"/>
      <c r="G71" s="39"/>
      <c r="H71" s="39"/>
      <c r="I71" s="12">
        <v>3524.9</v>
      </c>
      <c r="J71" s="41">
        <v>0.03</v>
      </c>
    </row>
    <row r="72" spans="1:10" s="20" customFormat="1" ht="15" customHeight="1" hidden="1">
      <c r="A72" s="37" t="s">
        <v>49</v>
      </c>
      <c r="B72" s="38" t="s">
        <v>66</v>
      </c>
      <c r="C72" s="39"/>
      <c r="D72" s="40"/>
      <c r="E72" s="39"/>
      <c r="F72" s="41"/>
      <c r="G72" s="39"/>
      <c r="H72" s="39"/>
      <c r="I72" s="12">
        <v>3524.9</v>
      </c>
      <c r="J72" s="41">
        <v>0</v>
      </c>
    </row>
    <row r="73" spans="1:10" s="20" customFormat="1" ht="15" customHeight="1" hidden="1">
      <c r="A73" s="37" t="s">
        <v>50</v>
      </c>
      <c r="B73" s="38" t="s">
        <v>17</v>
      </c>
      <c r="C73" s="39"/>
      <c r="D73" s="40"/>
      <c r="E73" s="39"/>
      <c r="F73" s="41"/>
      <c r="G73" s="39"/>
      <c r="H73" s="39"/>
      <c r="I73" s="12">
        <v>3524.9</v>
      </c>
      <c r="J73" s="41">
        <v>0</v>
      </c>
    </row>
    <row r="74" spans="1:10" s="20" customFormat="1" ht="25.5" customHeight="1" hidden="1">
      <c r="A74" s="37" t="s">
        <v>48</v>
      </c>
      <c r="B74" s="38" t="s">
        <v>17</v>
      </c>
      <c r="C74" s="39"/>
      <c r="D74" s="40"/>
      <c r="E74" s="39"/>
      <c r="F74" s="41"/>
      <c r="G74" s="39"/>
      <c r="H74" s="39"/>
      <c r="I74" s="12">
        <v>3524.9</v>
      </c>
      <c r="J74" s="41">
        <v>0</v>
      </c>
    </row>
    <row r="75" spans="1:10" s="20" customFormat="1" ht="25.5">
      <c r="A75" s="37" t="s">
        <v>104</v>
      </c>
      <c r="B75" s="38" t="s">
        <v>12</v>
      </c>
      <c r="C75" s="39"/>
      <c r="D75" s="40">
        <v>12204</v>
      </c>
      <c r="E75" s="39"/>
      <c r="F75" s="41"/>
      <c r="G75" s="39"/>
      <c r="H75" s="39"/>
      <c r="I75" s="12">
        <v>3524.9</v>
      </c>
      <c r="J75" s="43">
        <v>0.22</v>
      </c>
    </row>
    <row r="76" spans="1:10" s="20" customFormat="1" ht="15">
      <c r="A76" s="37" t="s">
        <v>145</v>
      </c>
      <c r="B76" s="45" t="s">
        <v>17</v>
      </c>
      <c r="C76" s="42"/>
      <c r="D76" s="40">
        <v>841.53</v>
      </c>
      <c r="E76" s="42"/>
      <c r="F76" s="41"/>
      <c r="G76" s="39"/>
      <c r="H76" s="39"/>
      <c r="I76" s="12">
        <v>3524.9</v>
      </c>
      <c r="J76" s="43"/>
    </row>
    <row r="77" spans="1:10" s="20" customFormat="1" ht="25.5">
      <c r="A77" s="87" t="s">
        <v>137</v>
      </c>
      <c r="B77" s="48" t="s">
        <v>12</v>
      </c>
      <c r="C77" s="49"/>
      <c r="D77" s="49">
        <v>7474.76</v>
      </c>
      <c r="E77" s="42"/>
      <c r="F77" s="41"/>
      <c r="G77" s="39"/>
      <c r="H77" s="39"/>
      <c r="I77" s="12"/>
      <c r="J77" s="43"/>
    </row>
    <row r="78" spans="1:10" s="20" customFormat="1" ht="15">
      <c r="A78" s="37" t="s">
        <v>60</v>
      </c>
      <c r="B78" s="38" t="s">
        <v>9</v>
      </c>
      <c r="C78" s="42"/>
      <c r="D78" s="40">
        <v>6228.48</v>
      </c>
      <c r="E78" s="42"/>
      <c r="F78" s="41"/>
      <c r="G78" s="39"/>
      <c r="H78" s="39"/>
      <c r="I78" s="12">
        <v>3524.9</v>
      </c>
      <c r="J78" s="41">
        <v>0.12</v>
      </c>
    </row>
    <row r="79" spans="1:10" s="20" customFormat="1" ht="15" customHeight="1" hidden="1">
      <c r="A79" s="37" t="s">
        <v>72</v>
      </c>
      <c r="B79" s="38" t="s">
        <v>17</v>
      </c>
      <c r="C79" s="39"/>
      <c r="D79" s="40">
        <f>G79*I79</f>
        <v>0</v>
      </c>
      <c r="E79" s="39"/>
      <c r="F79" s="41"/>
      <c r="G79" s="39">
        <f>H79*12</f>
        <v>0</v>
      </c>
      <c r="H79" s="39">
        <v>0</v>
      </c>
      <c r="I79" s="12">
        <v>3524.9</v>
      </c>
      <c r="J79" s="13">
        <v>0</v>
      </c>
    </row>
    <row r="80" spans="1:10" s="20" customFormat="1" ht="30">
      <c r="A80" s="30" t="s">
        <v>44</v>
      </c>
      <c r="B80" s="38"/>
      <c r="C80" s="39"/>
      <c r="D80" s="24">
        <f>D82+D84+D85</f>
        <v>26238.76</v>
      </c>
      <c r="E80" s="24">
        <f>E81+E82+E83</f>
        <v>0</v>
      </c>
      <c r="F80" s="24">
        <f>F81+F82+F83</f>
        <v>0</v>
      </c>
      <c r="G80" s="24">
        <f>D80/I80</f>
        <v>7.44</v>
      </c>
      <c r="H80" s="24">
        <f>G80/12</f>
        <v>0.62</v>
      </c>
      <c r="I80" s="12">
        <v>3524.9</v>
      </c>
      <c r="J80" s="13">
        <v>0.09</v>
      </c>
    </row>
    <row r="81" spans="1:10" s="20" customFormat="1" ht="15" customHeight="1" hidden="1">
      <c r="A81" s="37"/>
      <c r="B81" s="38"/>
      <c r="C81" s="39"/>
      <c r="D81" s="40"/>
      <c r="E81" s="39"/>
      <c r="F81" s="41"/>
      <c r="G81" s="39"/>
      <c r="H81" s="39"/>
      <c r="I81" s="12">
        <v>3524.9</v>
      </c>
      <c r="J81" s="41"/>
    </row>
    <row r="82" spans="1:10" s="20" customFormat="1" ht="15">
      <c r="A82" s="37" t="s">
        <v>146</v>
      </c>
      <c r="B82" s="38" t="s">
        <v>17</v>
      </c>
      <c r="C82" s="39"/>
      <c r="D82" s="40">
        <v>841.53</v>
      </c>
      <c r="E82" s="39"/>
      <c r="F82" s="41"/>
      <c r="G82" s="39"/>
      <c r="H82" s="39"/>
      <c r="I82" s="12">
        <v>3524.9</v>
      </c>
      <c r="J82" s="41">
        <v>0.06</v>
      </c>
    </row>
    <row r="83" spans="1:10" s="20" customFormat="1" ht="15" customHeight="1" hidden="1">
      <c r="A83" s="37" t="s">
        <v>61</v>
      </c>
      <c r="B83" s="38" t="s">
        <v>9</v>
      </c>
      <c r="C83" s="39"/>
      <c r="D83" s="40">
        <f>G83*I83</f>
        <v>0</v>
      </c>
      <c r="E83" s="39"/>
      <c r="F83" s="41"/>
      <c r="G83" s="39">
        <f>H83*12</f>
        <v>0</v>
      </c>
      <c r="H83" s="39">
        <v>0</v>
      </c>
      <c r="I83" s="12">
        <v>3524.9</v>
      </c>
      <c r="J83" s="13">
        <v>0</v>
      </c>
    </row>
    <row r="84" spans="1:10" s="20" customFormat="1" ht="24" customHeight="1">
      <c r="A84" s="87" t="s">
        <v>127</v>
      </c>
      <c r="B84" s="48" t="s">
        <v>12</v>
      </c>
      <c r="C84" s="49"/>
      <c r="D84" s="49">
        <v>14949.4</v>
      </c>
      <c r="E84" s="42"/>
      <c r="F84" s="89"/>
      <c r="G84" s="42"/>
      <c r="H84" s="42"/>
      <c r="I84" s="12"/>
      <c r="J84" s="13"/>
    </row>
    <row r="85" spans="1:10" s="20" customFormat="1" ht="30" customHeight="1">
      <c r="A85" s="87" t="s">
        <v>129</v>
      </c>
      <c r="B85" s="48" t="s">
        <v>12</v>
      </c>
      <c r="C85" s="49"/>
      <c r="D85" s="49">
        <v>10447.83</v>
      </c>
      <c r="E85" s="42"/>
      <c r="F85" s="89"/>
      <c r="G85" s="42"/>
      <c r="H85" s="42"/>
      <c r="I85" s="12"/>
      <c r="J85" s="13"/>
    </row>
    <row r="86" spans="1:10" s="20" customFormat="1" ht="15">
      <c r="A86" s="30" t="s">
        <v>45</v>
      </c>
      <c r="B86" s="38"/>
      <c r="C86" s="39"/>
      <c r="D86" s="24">
        <f>D88+D89+D95</f>
        <v>14520.48</v>
      </c>
      <c r="E86" s="24">
        <f>SUM(E87:E94)</f>
        <v>0</v>
      </c>
      <c r="F86" s="24">
        <f>SUM(F87:F94)</f>
        <v>0</v>
      </c>
      <c r="G86" s="24">
        <f>D86/I86</f>
        <v>4.12</v>
      </c>
      <c r="H86" s="24">
        <f>G86/12</f>
        <v>0.34</v>
      </c>
      <c r="I86" s="12">
        <v>3524.9</v>
      </c>
      <c r="J86" s="13">
        <v>0.28</v>
      </c>
    </row>
    <row r="87" spans="1:10" s="20" customFormat="1" ht="15" customHeight="1" hidden="1">
      <c r="A87" s="37" t="s">
        <v>40</v>
      </c>
      <c r="B87" s="38" t="s">
        <v>9</v>
      </c>
      <c r="C87" s="39"/>
      <c r="D87" s="40">
        <f aca="true" t="shared" si="3" ref="D87:D94">G87*I87</f>
        <v>0</v>
      </c>
      <c r="E87" s="39"/>
      <c r="F87" s="41"/>
      <c r="G87" s="39">
        <f aca="true" t="shared" si="4" ref="G87:G94">H87*12</f>
        <v>0</v>
      </c>
      <c r="H87" s="39">
        <v>0</v>
      </c>
      <c r="I87" s="12">
        <v>3524.9</v>
      </c>
      <c r="J87" s="13">
        <v>0</v>
      </c>
    </row>
    <row r="88" spans="1:10" s="20" customFormat="1" ht="15">
      <c r="A88" s="37" t="s">
        <v>77</v>
      </c>
      <c r="B88" s="38" t="s">
        <v>17</v>
      </c>
      <c r="C88" s="39"/>
      <c r="D88" s="40">
        <v>9559.36</v>
      </c>
      <c r="E88" s="39"/>
      <c r="F88" s="41"/>
      <c r="G88" s="39"/>
      <c r="H88" s="39"/>
      <c r="I88" s="12">
        <v>3524.9</v>
      </c>
      <c r="J88" s="41">
        <v>0.18</v>
      </c>
    </row>
    <row r="89" spans="1:10" s="20" customFormat="1" ht="15">
      <c r="A89" s="37" t="s">
        <v>41</v>
      </c>
      <c r="B89" s="38" t="s">
        <v>17</v>
      </c>
      <c r="C89" s="39"/>
      <c r="D89" s="40">
        <v>915.28</v>
      </c>
      <c r="E89" s="39"/>
      <c r="F89" s="41"/>
      <c r="G89" s="39"/>
      <c r="H89" s="39"/>
      <c r="I89" s="12">
        <v>3524.9</v>
      </c>
      <c r="J89" s="41">
        <v>0.02</v>
      </c>
    </row>
    <row r="90" spans="1:10" s="20" customFormat="1" ht="27.75" customHeight="1" hidden="1">
      <c r="A90" s="37"/>
      <c r="B90" s="38"/>
      <c r="C90" s="39"/>
      <c r="D90" s="40"/>
      <c r="E90" s="39"/>
      <c r="F90" s="41"/>
      <c r="G90" s="39"/>
      <c r="H90" s="39"/>
      <c r="I90" s="12">
        <v>3524.9</v>
      </c>
      <c r="J90" s="43"/>
    </row>
    <row r="91" spans="1:10" s="20" customFormat="1" ht="25.5" customHeight="1" hidden="1">
      <c r="A91" s="37" t="s">
        <v>73</v>
      </c>
      <c r="B91" s="38" t="s">
        <v>12</v>
      </c>
      <c r="C91" s="39"/>
      <c r="D91" s="40">
        <f t="shared" si="3"/>
        <v>0</v>
      </c>
      <c r="E91" s="39"/>
      <c r="F91" s="41"/>
      <c r="G91" s="39">
        <f t="shared" si="4"/>
        <v>0</v>
      </c>
      <c r="H91" s="39">
        <v>0</v>
      </c>
      <c r="I91" s="12">
        <v>3524.9</v>
      </c>
      <c r="J91" s="13">
        <v>0</v>
      </c>
    </row>
    <row r="92" spans="1:10" s="20" customFormat="1" ht="25.5" customHeight="1" hidden="1">
      <c r="A92" s="37" t="s">
        <v>68</v>
      </c>
      <c r="B92" s="38" t="s">
        <v>12</v>
      </c>
      <c r="C92" s="39"/>
      <c r="D92" s="40">
        <f t="shared" si="3"/>
        <v>0</v>
      </c>
      <c r="E92" s="39"/>
      <c r="F92" s="41"/>
      <c r="G92" s="39">
        <f t="shared" si="4"/>
        <v>0</v>
      </c>
      <c r="H92" s="39">
        <v>0</v>
      </c>
      <c r="I92" s="12">
        <v>3524.9</v>
      </c>
      <c r="J92" s="13">
        <v>0</v>
      </c>
    </row>
    <row r="93" spans="1:10" s="20" customFormat="1" ht="25.5" customHeight="1" hidden="1">
      <c r="A93" s="37" t="s">
        <v>74</v>
      </c>
      <c r="B93" s="38" t="s">
        <v>12</v>
      </c>
      <c r="C93" s="39"/>
      <c r="D93" s="40">
        <f t="shared" si="3"/>
        <v>0</v>
      </c>
      <c r="E93" s="39"/>
      <c r="F93" s="41"/>
      <c r="G93" s="39">
        <f t="shared" si="4"/>
        <v>0</v>
      </c>
      <c r="H93" s="39">
        <v>0</v>
      </c>
      <c r="I93" s="12">
        <v>3524.9</v>
      </c>
      <c r="J93" s="13">
        <v>0</v>
      </c>
    </row>
    <row r="94" spans="1:10" s="20" customFormat="1" ht="25.5" customHeight="1" hidden="1">
      <c r="A94" s="37" t="s">
        <v>71</v>
      </c>
      <c r="B94" s="38" t="s">
        <v>12</v>
      </c>
      <c r="C94" s="39"/>
      <c r="D94" s="40">
        <f t="shared" si="3"/>
        <v>0</v>
      </c>
      <c r="E94" s="39"/>
      <c r="F94" s="41"/>
      <c r="G94" s="39">
        <f t="shared" si="4"/>
        <v>0</v>
      </c>
      <c r="H94" s="39">
        <v>0</v>
      </c>
      <c r="I94" s="12">
        <v>3524.9</v>
      </c>
      <c r="J94" s="13">
        <v>0</v>
      </c>
    </row>
    <row r="95" spans="1:10" s="20" customFormat="1" ht="14.25" customHeight="1">
      <c r="A95" s="37" t="s">
        <v>147</v>
      </c>
      <c r="B95" s="45" t="s">
        <v>148</v>
      </c>
      <c r="C95" s="39"/>
      <c r="D95" s="89">
        <v>4045.84</v>
      </c>
      <c r="E95" s="42"/>
      <c r="F95" s="89"/>
      <c r="G95" s="42"/>
      <c r="H95" s="42"/>
      <c r="I95" s="12">
        <v>3524.9</v>
      </c>
      <c r="J95" s="13"/>
    </row>
    <row r="96" spans="1:10" s="20" customFormat="1" ht="15">
      <c r="A96" s="30" t="s">
        <v>46</v>
      </c>
      <c r="B96" s="38"/>
      <c r="C96" s="39"/>
      <c r="D96" s="24">
        <f>D97</f>
        <v>1098.16</v>
      </c>
      <c r="E96" s="24" t="e">
        <f>E97+#REF!+#REF!</f>
        <v>#REF!</v>
      </c>
      <c r="F96" s="24" t="e">
        <f>F97+#REF!+#REF!</f>
        <v>#REF!</v>
      </c>
      <c r="G96" s="24">
        <f>D96/I96</f>
        <v>0.31</v>
      </c>
      <c r="H96" s="24">
        <f>G96/12</f>
        <v>0.03</v>
      </c>
      <c r="I96" s="12">
        <v>3524.9</v>
      </c>
      <c r="J96" s="13">
        <v>0.14</v>
      </c>
    </row>
    <row r="97" spans="1:10" s="20" customFormat="1" ht="15">
      <c r="A97" s="37" t="s">
        <v>42</v>
      </c>
      <c r="B97" s="38" t="s">
        <v>17</v>
      </c>
      <c r="C97" s="39"/>
      <c r="D97" s="40">
        <v>1098.16</v>
      </c>
      <c r="E97" s="39"/>
      <c r="F97" s="41"/>
      <c r="G97" s="39"/>
      <c r="H97" s="39"/>
      <c r="I97" s="12">
        <v>3524.9</v>
      </c>
      <c r="J97" s="41">
        <v>0.02</v>
      </c>
    </row>
    <row r="98" spans="1:10" s="12" customFormat="1" ht="15">
      <c r="A98" s="30" t="s">
        <v>57</v>
      </c>
      <c r="B98" s="23"/>
      <c r="C98" s="24"/>
      <c r="D98" s="24">
        <f>D99+D100</f>
        <v>31673.6</v>
      </c>
      <c r="E98" s="24">
        <f>E99+E100</f>
        <v>0</v>
      </c>
      <c r="F98" s="24">
        <f>F99+F100</f>
        <v>0</v>
      </c>
      <c r="G98" s="24">
        <f>D98/I98</f>
        <v>8.99</v>
      </c>
      <c r="H98" s="24">
        <f>G98/12</f>
        <v>0.75</v>
      </c>
      <c r="I98" s="12">
        <v>3524.9</v>
      </c>
      <c r="J98" s="13">
        <v>0.03</v>
      </c>
    </row>
    <row r="99" spans="1:10" s="20" customFormat="1" ht="15">
      <c r="A99" s="37" t="s">
        <v>115</v>
      </c>
      <c r="B99" s="45" t="s">
        <v>114</v>
      </c>
      <c r="C99" s="39"/>
      <c r="D99" s="40">
        <v>13613.6</v>
      </c>
      <c r="E99" s="39"/>
      <c r="F99" s="41"/>
      <c r="G99" s="39"/>
      <c r="H99" s="39"/>
      <c r="I99" s="12">
        <v>3524.9</v>
      </c>
      <c r="J99" s="41">
        <v>0.03</v>
      </c>
    </row>
    <row r="100" spans="1:10" s="20" customFormat="1" ht="15">
      <c r="A100" s="37" t="s">
        <v>116</v>
      </c>
      <c r="B100" s="45" t="s">
        <v>22</v>
      </c>
      <c r="C100" s="39">
        <f>F100*12</f>
        <v>0</v>
      </c>
      <c r="D100" s="40">
        <v>18060</v>
      </c>
      <c r="E100" s="39"/>
      <c r="F100" s="41"/>
      <c r="G100" s="39"/>
      <c r="H100" s="39"/>
      <c r="I100" s="12">
        <v>3524.9</v>
      </c>
      <c r="J100" s="13">
        <v>0</v>
      </c>
    </row>
    <row r="101" spans="1:10" s="12" customFormat="1" ht="15">
      <c r="A101" s="30" t="s">
        <v>56</v>
      </c>
      <c r="B101" s="23"/>
      <c r="C101" s="24"/>
      <c r="D101" s="24">
        <f>D102+D103</f>
        <v>20476.01</v>
      </c>
      <c r="E101" s="24">
        <f>E102+E103+E104</f>
        <v>0</v>
      </c>
      <c r="F101" s="24">
        <f>F102+F103+F104</f>
        <v>0</v>
      </c>
      <c r="G101" s="24">
        <f>D101/I101</f>
        <v>5.81</v>
      </c>
      <c r="H101" s="24">
        <f>G101/12</f>
        <v>0.48</v>
      </c>
      <c r="I101" s="12">
        <v>3524.9</v>
      </c>
      <c r="J101" s="13">
        <v>0.31</v>
      </c>
    </row>
    <row r="102" spans="1:10" s="20" customFormat="1" ht="15">
      <c r="A102" s="37" t="s">
        <v>69</v>
      </c>
      <c r="B102" s="38" t="s">
        <v>63</v>
      </c>
      <c r="C102" s="39"/>
      <c r="D102" s="40">
        <v>17351.79</v>
      </c>
      <c r="E102" s="39"/>
      <c r="F102" s="41"/>
      <c r="G102" s="39"/>
      <c r="H102" s="39"/>
      <c r="I102" s="12">
        <v>3524.9</v>
      </c>
      <c r="J102" s="41">
        <v>0.26</v>
      </c>
    </row>
    <row r="103" spans="1:10" s="20" customFormat="1" ht="15">
      <c r="A103" s="37" t="s">
        <v>101</v>
      </c>
      <c r="B103" s="38" t="s">
        <v>63</v>
      </c>
      <c r="C103" s="39"/>
      <c r="D103" s="40">
        <v>3124.22</v>
      </c>
      <c r="E103" s="39"/>
      <c r="F103" s="41"/>
      <c r="G103" s="39"/>
      <c r="H103" s="39"/>
      <c r="I103" s="12">
        <v>3524.9</v>
      </c>
      <c r="J103" s="41">
        <v>0.05</v>
      </c>
    </row>
    <row r="104" spans="1:10" s="20" customFormat="1" ht="25.5" customHeight="1" hidden="1">
      <c r="A104" s="37" t="s">
        <v>70</v>
      </c>
      <c r="B104" s="38" t="s">
        <v>17</v>
      </c>
      <c r="C104" s="39"/>
      <c r="D104" s="40"/>
      <c r="E104" s="39"/>
      <c r="F104" s="41"/>
      <c r="G104" s="39"/>
      <c r="H104" s="39">
        <v>0</v>
      </c>
      <c r="I104" s="12">
        <v>3524.9</v>
      </c>
      <c r="J104" s="13">
        <v>0</v>
      </c>
    </row>
    <row r="105" spans="1:10" s="20" customFormat="1" ht="25.5" customHeight="1" hidden="1">
      <c r="A105" s="44"/>
      <c r="B105" s="45"/>
      <c r="C105" s="35"/>
      <c r="D105" s="35"/>
      <c r="E105" s="35"/>
      <c r="F105" s="36"/>
      <c r="G105" s="35"/>
      <c r="H105" s="35"/>
      <c r="I105" s="12">
        <v>3524.9</v>
      </c>
      <c r="J105" s="13"/>
    </row>
    <row r="106" spans="1:10" s="12" customFormat="1" ht="38.25" thickBot="1">
      <c r="A106" s="44" t="s">
        <v>149</v>
      </c>
      <c r="B106" s="23" t="s">
        <v>12</v>
      </c>
      <c r="C106" s="35">
        <f>F106*12</f>
        <v>0</v>
      </c>
      <c r="D106" s="35">
        <f>H106*I106*12</f>
        <v>16073.54</v>
      </c>
      <c r="E106" s="35">
        <f>H106*12</f>
        <v>4.56</v>
      </c>
      <c r="F106" s="36"/>
      <c r="G106" s="35">
        <f>D106/I106</f>
        <v>4.56</v>
      </c>
      <c r="H106" s="35">
        <v>0.38</v>
      </c>
      <c r="I106" s="12">
        <v>3524.9</v>
      </c>
      <c r="J106" s="13">
        <v>0.3</v>
      </c>
    </row>
    <row r="107" spans="1:10" s="12" customFormat="1" ht="18.75" customHeight="1" hidden="1">
      <c r="A107" s="46" t="s">
        <v>33</v>
      </c>
      <c r="B107" s="34"/>
      <c r="C107" s="35">
        <f>F107*12</f>
        <v>0</v>
      </c>
      <c r="D107" s="35"/>
      <c r="E107" s="35"/>
      <c r="F107" s="36"/>
      <c r="G107" s="35">
        <f aca="true" t="shared" si="5" ref="G107:G115">H107*12</f>
        <v>0</v>
      </c>
      <c r="H107" s="35"/>
      <c r="I107" s="12">
        <v>3524.9</v>
      </c>
      <c r="J107" s="13"/>
    </row>
    <row r="108" spans="1:10" s="12" customFormat="1" ht="15" customHeight="1" hidden="1">
      <c r="A108" s="47" t="s">
        <v>78</v>
      </c>
      <c r="B108" s="48"/>
      <c r="C108" s="49"/>
      <c r="D108" s="50"/>
      <c r="E108" s="50"/>
      <c r="F108" s="51"/>
      <c r="G108" s="35">
        <f t="shared" si="5"/>
        <v>0</v>
      </c>
      <c r="H108" s="50"/>
      <c r="I108" s="12">
        <v>3524.9</v>
      </c>
      <c r="J108" s="13"/>
    </row>
    <row r="109" spans="1:10" s="12" customFormat="1" ht="15" customHeight="1" hidden="1">
      <c r="A109" s="47" t="s">
        <v>79</v>
      </c>
      <c r="B109" s="48"/>
      <c r="C109" s="49"/>
      <c r="D109" s="50"/>
      <c r="E109" s="50"/>
      <c r="F109" s="51"/>
      <c r="G109" s="35">
        <f t="shared" si="5"/>
        <v>0</v>
      </c>
      <c r="H109" s="50"/>
      <c r="I109" s="12">
        <v>3524.9</v>
      </c>
      <c r="J109" s="13"/>
    </row>
    <row r="110" spans="1:10" s="12" customFormat="1" ht="15" customHeight="1" hidden="1">
      <c r="A110" s="47" t="s">
        <v>102</v>
      </c>
      <c r="B110" s="48"/>
      <c r="C110" s="49"/>
      <c r="D110" s="50"/>
      <c r="E110" s="50"/>
      <c r="F110" s="51"/>
      <c r="G110" s="35">
        <f t="shared" si="5"/>
        <v>0</v>
      </c>
      <c r="H110" s="50"/>
      <c r="I110" s="12">
        <v>3524.9</v>
      </c>
      <c r="J110" s="13"/>
    </row>
    <row r="111" spans="1:10" s="12" customFormat="1" ht="15" customHeight="1" hidden="1">
      <c r="A111" s="47" t="s">
        <v>80</v>
      </c>
      <c r="B111" s="48"/>
      <c r="C111" s="49"/>
      <c r="D111" s="50"/>
      <c r="E111" s="50"/>
      <c r="F111" s="51"/>
      <c r="G111" s="35">
        <f t="shared" si="5"/>
        <v>0</v>
      </c>
      <c r="H111" s="50"/>
      <c r="I111" s="12">
        <v>3524.9</v>
      </c>
      <c r="J111" s="13"/>
    </row>
    <row r="112" spans="1:10" s="12" customFormat="1" ht="15" customHeight="1" hidden="1">
      <c r="A112" s="47" t="s">
        <v>81</v>
      </c>
      <c r="B112" s="48"/>
      <c r="C112" s="49"/>
      <c r="D112" s="50"/>
      <c r="E112" s="50"/>
      <c r="F112" s="51"/>
      <c r="G112" s="35">
        <f t="shared" si="5"/>
        <v>0</v>
      </c>
      <c r="H112" s="50"/>
      <c r="I112" s="12">
        <v>3524.9</v>
      </c>
      <c r="J112" s="13"/>
    </row>
    <row r="113" spans="1:10" s="12" customFormat="1" ht="15" customHeight="1" hidden="1">
      <c r="A113" s="47" t="s">
        <v>82</v>
      </c>
      <c r="B113" s="48"/>
      <c r="C113" s="49"/>
      <c r="D113" s="50"/>
      <c r="E113" s="50"/>
      <c r="F113" s="51"/>
      <c r="G113" s="35">
        <f t="shared" si="5"/>
        <v>0</v>
      </c>
      <c r="H113" s="50"/>
      <c r="I113" s="12">
        <v>3524.9</v>
      </c>
      <c r="J113" s="13"/>
    </row>
    <row r="114" spans="1:10" s="12" customFormat="1" ht="28.5" customHeight="1" hidden="1">
      <c r="A114" s="47" t="s">
        <v>83</v>
      </c>
      <c r="B114" s="48"/>
      <c r="C114" s="49"/>
      <c r="D114" s="49"/>
      <c r="E114" s="49"/>
      <c r="F114" s="49"/>
      <c r="G114" s="35">
        <f t="shared" si="5"/>
        <v>0</v>
      </c>
      <c r="H114" s="49"/>
      <c r="I114" s="12">
        <v>3524.9</v>
      </c>
      <c r="J114" s="13"/>
    </row>
    <row r="115" spans="1:10" s="12" customFormat="1" ht="15.75" customHeight="1" hidden="1" thickBot="1">
      <c r="A115" s="52" t="s">
        <v>103</v>
      </c>
      <c r="B115" s="53"/>
      <c r="C115" s="50"/>
      <c r="D115" s="50"/>
      <c r="E115" s="50"/>
      <c r="F115" s="50"/>
      <c r="G115" s="35">
        <f t="shared" si="5"/>
        <v>0</v>
      </c>
      <c r="H115" s="50"/>
      <c r="I115" s="12">
        <v>3524.9</v>
      </c>
      <c r="J115" s="13"/>
    </row>
    <row r="116" spans="1:10" s="12" customFormat="1" ht="19.5" thickBot="1">
      <c r="A116" s="61" t="s">
        <v>110</v>
      </c>
      <c r="B116" s="62" t="s">
        <v>11</v>
      </c>
      <c r="C116" s="33"/>
      <c r="D116" s="55">
        <f>G116*I116</f>
        <v>73176.92</v>
      </c>
      <c r="E116" s="33"/>
      <c r="F116" s="55"/>
      <c r="G116" s="33">
        <f>12*H116</f>
        <v>20.76</v>
      </c>
      <c r="H116" s="33">
        <v>1.73</v>
      </c>
      <c r="I116" s="12">
        <v>3524.9</v>
      </c>
      <c r="J116" s="13"/>
    </row>
    <row r="117" spans="1:10" s="12" customFormat="1" ht="19.5" thickBot="1">
      <c r="A117" s="56" t="s">
        <v>34</v>
      </c>
      <c r="B117" s="57"/>
      <c r="C117" s="58" t="e">
        <f>F117*12</f>
        <v>#REF!</v>
      </c>
      <c r="D117" s="59">
        <f>D116+D106+D101+D98+D96+D86+D80+D67+D47+D46+D45+D44+D43+D39+D38+D37+D36+D35+D26+D16</f>
        <v>922623.11</v>
      </c>
      <c r="E117" s="59" t="e">
        <f>E116+E106+E101+E98+E96+E86+E80+E67+E47+E46+E45+E44+E43+E39+E38+E37+E36+E35+E26+E16</f>
        <v>#REF!</v>
      </c>
      <c r="F117" s="59" t="e">
        <f>F116+F106+F101+F98+F96+F86+F80+F67+F47+F46+F45+F44+F43+F39+F38+F37+F36+F35+F26+F16</f>
        <v>#REF!</v>
      </c>
      <c r="G117" s="59">
        <f>G116+G106+G101+G98+G96+G86+G80+G67+G47+G46+G45+G44+G43+G39+G38+G37+G36+G35+G26+G16</f>
        <v>261.75</v>
      </c>
      <c r="H117" s="59">
        <f>H116+H106+H101+H98+H96+H86+H80+H67+H47+H46+H45+H44+H43+H39+H38+H37+H36+H35+H26+H16</f>
        <v>21.82</v>
      </c>
      <c r="I117" s="12">
        <v>3524.9</v>
      </c>
      <c r="J117" s="59">
        <v>11.22</v>
      </c>
    </row>
    <row r="118" spans="1:10" s="12" customFormat="1" ht="19.5" customHeight="1" hidden="1" thickBot="1">
      <c r="A118" s="56" t="s">
        <v>84</v>
      </c>
      <c r="B118" s="57"/>
      <c r="C118" s="58"/>
      <c r="D118" s="60">
        <f>G118*I118</f>
        <v>6344.82</v>
      </c>
      <c r="E118" s="58"/>
      <c r="F118" s="59"/>
      <c r="G118" s="58">
        <f>H118*12</f>
        <v>1.8</v>
      </c>
      <c r="H118" s="59">
        <v>0.15</v>
      </c>
      <c r="I118" s="12">
        <v>3524.9</v>
      </c>
      <c r="J118" s="13"/>
    </row>
    <row r="119" spans="1:10" s="12" customFormat="1" ht="19.5" customHeight="1" hidden="1" thickBot="1">
      <c r="A119" s="56" t="s">
        <v>85</v>
      </c>
      <c r="B119" s="57"/>
      <c r="C119" s="58"/>
      <c r="D119" s="60">
        <f>D117+D118</f>
        <v>928967.93</v>
      </c>
      <c r="E119" s="58"/>
      <c r="F119" s="59"/>
      <c r="G119" s="60">
        <f>G117+G118</f>
        <v>263.55</v>
      </c>
      <c r="H119" s="59">
        <f>H117+H118</f>
        <v>21.97</v>
      </c>
      <c r="I119" s="12">
        <v>3524.9</v>
      </c>
      <c r="J119" s="13"/>
    </row>
    <row r="120" spans="1:10" s="66" customFormat="1" ht="20.25" customHeight="1" hidden="1" thickBot="1">
      <c r="A120" s="61" t="s">
        <v>29</v>
      </c>
      <c r="B120" s="62" t="s">
        <v>11</v>
      </c>
      <c r="C120" s="62" t="s">
        <v>30</v>
      </c>
      <c r="D120" s="63"/>
      <c r="E120" s="62" t="s">
        <v>30</v>
      </c>
      <c r="F120" s="64"/>
      <c r="G120" s="62" t="s">
        <v>30</v>
      </c>
      <c r="H120" s="64"/>
      <c r="I120" s="12">
        <v>3524.9</v>
      </c>
      <c r="J120" s="65"/>
    </row>
    <row r="121" spans="1:10" s="68" customFormat="1" ht="15">
      <c r="A121" s="67"/>
      <c r="I121" s="12"/>
      <c r="J121" s="69"/>
    </row>
    <row r="122" spans="1:10" s="68" customFormat="1" ht="15">
      <c r="A122" s="67"/>
      <c r="I122" s="12"/>
      <c r="J122" s="69"/>
    </row>
    <row r="123" spans="1:10" s="68" customFormat="1" ht="15.75" thickBot="1">
      <c r="A123" s="67"/>
      <c r="I123" s="12"/>
      <c r="J123" s="69"/>
    </row>
    <row r="124" spans="1:10" s="12" customFormat="1" ht="30.75" thickBot="1">
      <c r="A124" s="70" t="s">
        <v>105</v>
      </c>
      <c r="B124" s="54"/>
      <c r="C124" s="54">
        <f>F124*12</f>
        <v>0</v>
      </c>
      <c r="D124" s="71">
        <f>D125+D126+D127+D128+D129+D130+D131+D132+D133+D134+D135+D136+D137</f>
        <v>632312.75</v>
      </c>
      <c r="E124" s="71">
        <f>E125+E126+E127+E128+E129+E130+E131+E132+E133+E134+E135+E136+E137</f>
        <v>0</v>
      </c>
      <c r="F124" s="71">
        <f>F125+F126+F127+F128+F129+F130+F131+F132+F133+F134+F135+F136+F137</f>
        <v>0</v>
      </c>
      <c r="G124" s="71">
        <f>G125+G126+G127+G128+G129+G130+G131+G132+G133+G134+G135+G136+G137</f>
        <v>179.36</v>
      </c>
      <c r="H124" s="71">
        <f>H125+H126+H127+H128+H129+H130+H131+H132+H133+H134+H135+H136+H137</f>
        <v>14.98</v>
      </c>
      <c r="I124" s="12">
        <v>3524.9</v>
      </c>
      <c r="J124" s="13"/>
    </row>
    <row r="125" spans="1:12" s="12" customFormat="1" ht="15.75" thickBot="1">
      <c r="A125" s="94" t="s">
        <v>120</v>
      </c>
      <c r="B125" s="95"/>
      <c r="C125" s="96"/>
      <c r="D125" s="90">
        <v>157768.33</v>
      </c>
      <c r="E125" s="97"/>
      <c r="F125" s="98"/>
      <c r="G125" s="90">
        <f>D125/I125</f>
        <v>44.76</v>
      </c>
      <c r="H125" s="72">
        <f>G125/12</f>
        <v>3.73</v>
      </c>
      <c r="I125" s="12">
        <v>3524.9</v>
      </c>
      <c r="J125" s="13"/>
      <c r="L125" s="13"/>
    </row>
    <row r="126" spans="1:10" s="12" customFormat="1" ht="15.75" thickBot="1">
      <c r="A126" s="47" t="s">
        <v>121</v>
      </c>
      <c r="B126" s="48"/>
      <c r="C126" s="49"/>
      <c r="D126" s="49">
        <v>37450.8</v>
      </c>
      <c r="E126" s="50"/>
      <c r="F126" s="51"/>
      <c r="G126" s="90">
        <f aca="true" t="shared" si="6" ref="G126:G137">D126/I126</f>
        <v>10.62</v>
      </c>
      <c r="H126" s="72">
        <f aca="true" t="shared" si="7" ref="H126:H137">G126/12</f>
        <v>0.89</v>
      </c>
      <c r="I126" s="12">
        <v>3524.9</v>
      </c>
      <c r="J126" s="13"/>
    </row>
    <row r="127" spans="1:10" s="12" customFormat="1" ht="15.75" thickBot="1">
      <c r="A127" s="47" t="s">
        <v>122</v>
      </c>
      <c r="B127" s="48"/>
      <c r="C127" s="49"/>
      <c r="D127" s="49">
        <v>37087.06</v>
      </c>
      <c r="E127" s="50"/>
      <c r="F127" s="51"/>
      <c r="G127" s="90">
        <f t="shared" si="6"/>
        <v>10.52</v>
      </c>
      <c r="H127" s="72">
        <f t="shared" si="7"/>
        <v>0.88</v>
      </c>
      <c r="I127" s="12">
        <v>3524.9</v>
      </c>
      <c r="J127" s="13"/>
    </row>
    <row r="128" spans="1:10" s="12" customFormat="1" ht="15.75" thickBot="1">
      <c r="A128" s="52" t="s">
        <v>123</v>
      </c>
      <c r="B128" s="48"/>
      <c r="C128" s="49"/>
      <c r="D128" s="49">
        <v>67509.61</v>
      </c>
      <c r="E128" s="50"/>
      <c r="F128" s="51"/>
      <c r="G128" s="90">
        <f t="shared" si="6"/>
        <v>19.15</v>
      </c>
      <c r="H128" s="72">
        <f t="shared" si="7"/>
        <v>1.6</v>
      </c>
      <c r="I128" s="12">
        <v>3524.9</v>
      </c>
      <c r="J128" s="13"/>
    </row>
    <row r="129" spans="1:10" s="12" customFormat="1" ht="15.75" thickBot="1">
      <c r="A129" s="52" t="s">
        <v>124</v>
      </c>
      <c r="B129" s="53"/>
      <c r="C129" s="50"/>
      <c r="D129" s="50">
        <v>24309.78</v>
      </c>
      <c r="E129" s="50"/>
      <c r="F129" s="51"/>
      <c r="G129" s="90">
        <f t="shared" si="6"/>
        <v>6.9</v>
      </c>
      <c r="H129" s="72">
        <f t="shared" si="7"/>
        <v>0.58</v>
      </c>
      <c r="I129" s="12">
        <v>3524.9</v>
      </c>
      <c r="J129" s="13"/>
    </row>
    <row r="130" spans="1:10" s="12" customFormat="1" ht="15.75" customHeight="1" thickBot="1">
      <c r="A130" s="99" t="s">
        <v>135</v>
      </c>
      <c r="B130" s="95"/>
      <c r="C130" s="96"/>
      <c r="D130" s="96">
        <v>33288.43</v>
      </c>
      <c r="E130" s="96"/>
      <c r="F130" s="96"/>
      <c r="G130" s="100">
        <f t="shared" si="6"/>
        <v>9.44</v>
      </c>
      <c r="H130" s="49">
        <f t="shared" si="7"/>
        <v>0.79</v>
      </c>
      <c r="I130" s="12">
        <v>3524.9</v>
      </c>
      <c r="J130" s="13"/>
    </row>
    <row r="131" spans="1:10" s="12" customFormat="1" ht="15.75" customHeight="1" thickBot="1">
      <c r="A131" s="87" t="s">
        <v>130</v>
      </c>
      <c r="B131" s="48"/>
      <c r="C131" s="49"/>
      <c r="D131" s="49">
        <v>2934.33</v>
      </c>
      <c r="E131" s="50"/>
      <c r="F131" s="91"/>
      <c r="G131" s="100">
        <f t="shared" si="6"/>
        <v>0.83</v>
      </c>
      <c r="H131" s="49">
        <f t="shared" si="7"/>
        <v>0.07</v>
      </c>
      <c r="I131" s="12">
        <v>3524.9</v>
      </c>
      <c r="J131" s="13"/>
    </row>
    <row r="132" spans="1:10" s="12" customFormat="1" ht="15.75" customHeight="1" thickBot="1">
      <c r="A132" s="87" t="s">
        <v>131</v>
      </c>
      <c r="B132" s="48"/>
      <c r="C132" s="49"/>
      <c r="D132" s="49">
        <v>103887.14</v>
      </c>
      <c r="E132" s="50"/>
      <c r="F132" s="91"/>
      <c r="G132" s="100">
        <f t="shared" si="6"/>
        <v>29.47</v>
      </c>
      <c r="H132" s="49">
        <f t="shared" si="7"/>
        <v>2.46</v>
      </c>
      <c r="I132" s="12">
        <v>3524.9</v>
      </c>
      <c r="J132" s="13"/>
    </row>
    <row r="133" spans="1:10" s="12" customFormat="1" ht="15.75" customHeight="1" thickBot="1">
      <c r="A133" s="87" t="s">
        <v>132</v>
      </c>
      <c r="B133" s="48"/>
      <c r="C133" s="49"/>
      <c r="D133" s="49">
        <v>5779.3</v>
      </c>
      <c r="E133" s="50"/>
      <c r="F133" s="91"/>
      <c r="G133" s="100">
        <f t="shared" si="6"/>
        <v>1.64</v>
      </c>
      <c r="H133" s="49">
        <f t="shared" si="7"/>
        <v>0.14</v>
      </c>
      <c r="I133" s="12">
        <v>3524.9</v>
      </c>
      <c r="J133" s="13"/>
    </row>
    <row r="134" spans="1:10" s="12" customFormat="1" ht="15.75" customHeight="1" thickBot="1">
      <c r="A134" s="87" t="s">
        <v>133</v>
      </c>
      <c r="B134" s="48"/>
      <c r="C134" s="49"/>
      <c r="D134" s="49">
        <v>8263.83</v>
      </c>
      <c r="E134" s="50"/>
      <c r="F134" s="91"/>
      <c r="G134" s="100">
        <f t="shared" si="6"/>
        <v>2.34</v>
      </c>
      <c r="H134" s="49">
        <f t="shared" si="7"/>
        <v>0.2</v>
      </c>
      <c r="I134" s="12">
        <v>3524.9</v>
      </c>
      <c r="J134" s="13"/>
    </row>
    <row r="135" spans="1:10" s="12" customFormat="1" ht="15.75" customHeight="1" thickBot="1">
      <c r="A135" s="87" t="s">
        <v>138</v>
      </c>
      <c r="B135" s="48"/>
      <c r="C135" s="49"/>
      <c r="D135" s="49">
        <v>47132.05</v>
      </c>
      <c r="E135" s="50"/>
      <c r="F135" s="91"/>
      <c r="G135" s="100">
        <f t="shared" si="6"/>
        <v>13.37</v>
      </c>
      <c r="H135" s="49">
        <f t="shared" si="7"/>
        <v>1.11</v>
      </c>
      <c r="I135" s="12">
        <v>3524.9</v>
      </c>
      <c r="J135" s="13"/>
    </row>
    <row r="136" spans="1:10" s="12" customFormat="1" ht="15.75" customHeight="1">
      <c r="A136" s="87" t="s">
        <v>136</v>
      </c>
      <c r="B136" s="48"/>
      <c r="C136" s="49"/>
      <c r="D136" s="49">
        <v>722.42</v>
      </c>
      <c r="E136" s="50"/>
      <c r="F136" s="91"/>
      <c r="G136" s="100">
        <f t="shared" si="6"/>
        <v>0.2</v>
      </c>
      <c r="H136" s="49">
        <f t="shared" si="7"/>
        <v>0.02</v>
      </c>
      <c r="I136" s="12">
        <v>3524.9</v>
      </c>
      <c r="J136" s="13"/>
    </row>
    <row r="137" spans="1:10" s="12" customFormat="1" ht="15">
      <c r="A137" s="86" t="s">
        <v>107</v>
      </c>
      <c r="B137" s="48"/>
      <c r="C137" s="49"/>
      <c r="D137" s="49">
        <v>106179.67</v>
      </c>
      <c r="E137" s="49"/>
      <c r="F137" s="49"/>
      <c r="G137" s="49">
        <f t="shared" si="6"/>
        <v>30.12</v>
      </c>
      <c r="H137" s="49">
        <f t="shared" si="7"/>
        <v>2.51</v>
      </c>
      <c r="I137" s="12">
        <v>3524.9</v>
      </c>
      <c r="J137" s="13"/>
    </row>
    <row r="138" spans="1:10" s="68" customFormat="1" ht="12.75">
      <c r="A138" s="67"/>
      <c r="J138" s="69"/>
    </row>
    <row r="139" spans="1:10" s="68" customFormat="1" ht="13.5" thickBot="1">
      <c r="A139" s="67"/>
      <c r="J139" s="69"/>
    </row>
    <row r="140" spans="1:10" s="76" customFormat="1" ht="15.75" thickBot="1">
      <c r="A140" s="73" t="s">
        <v>85</v>
      </c>
      <c r="B140" s="74"/>
      <c r="C140" s="74"/>
      <c r="D140" s="75">
        <f>D117+D124</f>
        <v>1554935.86</v>
      </c>
      <c r="E140" s="75" t="e">
        <f>E117+E124</f>
        <v>#REF!</v>
      </c>
      <c r="F140" s="75" t="e">
        <f>F117+F124</f>
        <v>#REF!</v>
      </c>
      <c r="G140" s="75">
        <v>441.12</v>
      </c>
      <c r="H140" s="75">
        <f>H117+H124</f>
        <v>36.8</v>
      </c>
      <c r="J140" s="77"/>
    </row>
    <row r="141" spans="1:10" s="68" customFormat="1" ht="12.75">
      <c r="A141" s="67"/>
      <c r="J141" s="69"/>
    </row>
    <row r="142" spans="1:10" s="68" customFormat="1" ht="12.75">
      <c r="A142" s="67"/>
      <c r="J142" s="69"/>
    </row>
    <row r="143" spans="1:10" s="68" customFormat="1" ht="12.75">
      <c r="A143" s="67"/>
      <c r="J143" s="69"/>
    </row>
    <row r="144" spans="1:10" s="68" customFormat="1" ht="12.75">
      <c r="A144" s="67"/>
      <c r="J144" s="69"/>
    </row>
    <row r="145" spans="1:10" s="68" customFormat="1" ht="12.75">
      <c r="A145" s="67"/>
      <c r="J145" s="69"/>
    </row>
    <row r="146" spans="1:10" s="68" customFormat="1" ht="12.75">
      <c r="A146" s="67"/>
      <c r="J146" s="69"/>
    </row>
    <row r="147" spans="1:10" s="68" customFormat="1" ht="12.75">
      <c r="A147" s="67"/>
      <c r="J147" s="69"/>
    </row>
    <row r="148" spans="1:10" s="68" customFormat="1" ht="12.75">
      <c r="A148" s="67"/>
      <c r="J148" s="69"/>
    </row>
    <row r="149" spans="1:10" s="81" customFormat="1" ht="18.75">
      <c r="A149" s="78"/>
      <c r="B149" s="79"/>
      <c r="C149" s="80"/>
      <c r="D149" s="80"/>
      <c r="E149" s="80"/>
      <c r="F149" s="80"/>
      <c r="G149" s="80"/>
      <c r="H149" s="80"/>
      <c r="J149" s="82"/>
    </row>
    <row r="150" spans="1:10" s="66" customFormat="1" ht="19.5">
      <c r="A150" s="83"/>
      <c r="B150" s="84"/>
      <c r="C150" s="85"/>
      <c r="D150" s="85"/>
      <c r="E150" s="85"/>
      <c r="F150" s="85"/>
      <c r="G150" s="85"/>
      <c r="H150" s="85"/>
      <c r="J150" s="65"/>
    </row>
    <row r="151" spans="1:10" s="68" customFormat="1" ht="14.25">
      <c r="A151" s="110" t="s">
        <v>31</v>
      </c>
      <c r="B151" s="110"/>
      <c r="C151" s="110"/>
      <c r="D151" s="110"/>
      <c r="E151" s="110"/>
      <c r="F151" s="110"/>
      <c r="J151" s="69"/>
    </row>
    <row r="152" s="68" customFormat="1" ht="12.75">
      <c r="J152" s="69"/>
    </row>
    <row r="153" spans="1:10" s="68" customFormat="1" ht="12.75">
      <c r="A153" s="67" t="s">
        <v>32</v>
      </c>
      <c r="J153" s="69"/>
    </row>
    <row r="154" s="68" customFormat="1" ht="12.75">
      <c r="J154" s="69"/>
    </row>
    <row r="155" s="68" customFormat="1" ht="12.75">
      <c r="J155" s="69"/>
    </row>
    <row r="156" s="68" customFormat="1" ht="12.75">
      <c r="J156" s="69"/>
    </row>
    <row r="157" s="68" customFormat="1" ht="12.75">
      <c r="J157" s="69"/>
    </row>
    <row r="158" s="68" customFormat="1" ht="12.75">
      <c r="J158" s="69"/>
    </row>
    <row r="159" s="68" customFormat="1" ht="12.75">
      <c r="J159" s="69"/>
    </row>
    <row r="160" s="68" customFormat="1" ht="12.75">
      <c r="J160" s="69"/>
    </row>
    <row r="161" s="68" customFormat="1" ht="12.75">
      <c r="J161" s="69"/>
    </row>
    <row r="162" s="68" customFormat="1" ht="12.75">
      <c r="J162" s="69"/>
    </row>
    <row r="163" s="68" customFormat="1" ht="12.75">
      <c r="J163" s="69"/>
    </row>
    <row r="164" s="68" customFormat="1" ht="12.75">
      <c r="J164" s="69"/>
    </row>
    <row r="165" s="68" customFormat="1" ht="12.75">
      <c r="J165" s="69"/>
    </row>
    <row r="166" s="68" customFormat="1" ht="12.75">
      <c r="J166" s="69"/>
    </row>
    <row r="167" s="68" customFormat="1" ht="12.75">
      <c r="J167" s="69"/>
    </row>
    <row r="168" s="68" customFormat="1" ht="12.75">
      <c r="J168" s="69"/>
    </row>
    <row r="169" s="68" customFormat="1" ht="12.75">
      <c r="J169" s="69"/>
    </row>
    <row r="170" s="68" customFormat="1" ht="12.75">
      <c r="J170" s="69"/>
    </row>
    <row r="171" s="68" customFormat="1" ht="12.75">
      <c r="J171" s="69"/>
    </row>
  </sheetData>
  <sheetProtection/>
  <mergeCells count="13">
    <mergeCell ref="A8:H8"/>
    <mergeCell ref="A9:H9"/>
    <mergeCell ref="A10:H10"/>
    <mergeCell ref="A11:H11"/>
    <mergeCell ref="A12:H12"/>
    <mergeCell ref="A15:H15"/>
    <mergeCell ref="A151:F151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3"/>
  <sheetViews>
    <sheetView zoomScale="75" zoomScaleNormal="75" zoomScalePageLayoutView="0" workbookViewId="0" topLeftCell="A76">
      <selection activeCell="A1" sqref="A1:H13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11" t="s">
        <v>0</v>
      </c>
      <c r="B1" s="112"/>
      <c r="C1" s="112"/>
      <c r="D1" s="112"/>
      <c r="E1" s="112"/>
      <c r="F1" s="112"/>
      <c r="G1" s="112"/>
      <c r="H1" s="112"/>
    </row>
    <row r="2" spans="2:8" ht="12.75" customHeight="1">
      <c r="B2" s="113" t="s">
        <v>1</v>
      </c>
      <c r="C2" s="113"/>
      <c r="D2" s="113"/>
      <c r="E2" s="113"/>
      <c r="F2" s="113"/>
      <c r="G2" s="112"/>
      <c r="H2" s="112"/>
    </row>
    <row r="3" spans="1:8" ht="24" customHeight="1">
      <c r="A3" s="88" t="s">
        <v>139</v>
      </c>
      <c r="B3" s="113" t="s">
        <v>2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35</v>
      </c>
      <c r="C4" s="113"/>
      <c r="D4" s="113"/>
      <c r="E4" s="113"/>
      <c r="F4" s="113"/>
      <c r="G4" s="112"/>
      <c r="H4" s="112"/>
    </row>
    <row r="5" spans="1:10" ht="15.75" customHeight="1">
      <c r="A5" s="114"/>
      <c r="B5" s="114"/>
      <c r="C5" s="114"/>
      <c r="D5" s="114"/>
      <c r="E5" s="114"/>
      <c r="F5" s="114"/>
      <c r="G5" s="114"/>
      <c r="H5" s="114"/>
      <c r="J5" s="1"/>
    </row>
    <row r="6" spans="1:10" ht="21.75" customHeight="1">
      <c r="A6" s="115"/>
      <c r="B6" s="115"/>
      <c r="C6" s="115"/>
      <c r="D6" s="115"/>
      <c r="E6" s="115"/>
      <c r="F6" s="115"/>
      <c r="G6" s="115"/>
      <c r="H6" s="115"/>
      <c r="J6" s="1"/>
    </row>
    <row r="7" spans="2:9" ht="35.25" customHeight="1" hidden="1">
      <c r="B7" s="3"/>
      <c r="C7" s="3"/>
      <c r="D7" s="3"/>
      <c r="E7" s="3"/>
      <c r="F7" s="3"/>
      <c r="G7" s="3"/>
      <c r="H7" s="3"/>
      <c r="I7" s="3"/>
    </row>
    <row r="8" spans="1:9" ht="22.5" customHeight="1">
      <c r="A8" s="115" t="s">
        <v>140</v>
      </c>
      <c r="B8" s="115"/>
      <c r="C8" s="115"/>
      <c r="D8" s="115"/>
      <c r="E8" s="115"/>
      <c r="F8" s="115"/>
      <c r="G8" s="115"/>
      <c r="H8" s="115"/>
      <c r="I8" s="3"/>
    </row>
    <row r="9" spans="1:10" s="4" customFormat="1" ht="22.5" customHeight="1">
      <c r="A9" s="116" t="s">
        <v>3</v>
      </c>
      <c r="B9" s="116"/>
      <c r="C9" s="116"/>
      <c r="D9" s="116"/>
      <c r="E9" s="117"/>
      <c r="F9" s="117"/>
      <c r="G9" s="117"/>
      <c r="H9" s="117"/>
      <c r="J9" s="5"/>
    </row>
    <row r="10" spans="1:8" s="6" customFormat="1" ht="18.75" customHeight="1">
      <c r="A10" s="116" t="s">
        <v>151</v>
      </c>
      <c r="B10" s="116"/>
      <c r="C10" s="116"/>
      <c r="D10" s="116"/>
      <c r="E10" s="117"/>
      <c r="F10" s="117"/>
      <c r="G10" s="117"/>
      <c r="H10" s="117"/>
    </row>
    <row r="11" spans="1:8" s="7" customFormat="1" ht="17.25" customHeight="1">
      <c r="A11" s="102" t="s">
        <v>76</v>
      </c>
      <c r="B11" s="102"/>
      <c r="C11" s="102"/>
      <c r="D11" s="102"/>
      <c r="E11" s="103"/>
      <c r="F11" s="103"/>
      <c r="G11" s="103"/>
      <c r="H11" s="103"/>
    </row>
    <row r="12" spans="1:8" s="6" customFormat="1" ht="30" customHeight="1" thickBot="1">
      <c r="A12" s="104" t="s">
        <v>91</v>
      </c>
      <c r="B12" s="104"/>
      <c r="C12" s="104"/>
      <c r="D12" s="104"/>
      <c r="E12" s="105"/>
      <c r="F12" s="105"/>
      <c r="G12" s="105"/>
      <c r="H12" s="105"/>
    </row>
    <row r="13" spans="1:10" s="12" customFormat="1" ht="139.5" customHeight="1" thickBot="1">
      <c r="A13" s="8" t="s">
        <v>4</v>
      </c>
      <c r="B13" s="9" t="s">
        <v>5</v>
      </c>
      <c r="C13" s="10" t="s">
        <v>6</v>
      </c>
      <c r="D13" s="10" t="s">
        <v>36</v>
      </c>
      <c r="E13" s="10" t="s">
        <v>6</v>
      </c>
      <c r="F13" s="11" t="s">
        <v>7</v>
      </c>
      <c r="G13" s="10" t="s">
        <v>6</v>
      </c>
      <c r="H13" s="11" t="s">
        <v>7</v>
      </c>
      <c r="J13" s="13"/>
    </row>
    <row r="14" spans="1:10" s="20" customFormat="1" ht="12.75">
      <c r="A14" s="14">
        <v>1</v>
      </c>
      <c r="B14" s="15">
        <v>2</v>
      </c>
      <c r="C14" s="15">
        <v>3</v>
      </c>
      <c r="D14" s="16"/>
      <c r="E14" s="15">
        <v>3</v>
      </c>
      <c r="F14" s="17">
        <v>4</v>
      </c>
      <c r="G14" s="18">
        <v>3</v>
      </c>
      <c r="H14" s="19">
        <v>4</v>
      </c>
      <c r="J14" s="21"/>
    </row>
    <row r="15" spans="1:10" s="20" customFormat="1" ht="49.5" customHeight="1">
      <c r="A15" s="106" t="s">
        <v>8</v>
      </c>
      <c r="B15" s="107"/>
      <c r="C15" s="107"/>
      <c r="D15" s="107"/>
      <c r="E15" s="107"/>
      <c r="F15" s="107"/>
      <c r="G15" s="108"/>
      <c r="H15" s="109"/>
      <c r="J15" s="21"/>
    </row>
    <row r="16" spans="1:10" s="12" customFormat="1" ht="18.75" customHeight="1">
      <c r="A16" s="22" t="s">
        <v>118</v>
      </c>
      <c r="B16" s="23"/>
      <c r="C16" s="24">
        <f>F16*12</f>
        <v>0</v>
      </c>
      <c r="D16" s="25">
        <f>G16*I16</f>
        <v>129434.33</v>
      </c>
      <c r="E16" s="24">
        <f>H16*12</f>
        <v>36.72</v>
      </c>
      <c r="F16" s="26"/>
      <c r="G16" s="24">
        <f>H16*12</f>
        <v>36.72</v>
      </c>
      <c r="H16" s="24">
        <f>H21+H24</f>
        <v>3.06</v>
      </c>
      <c r="I16" s="12">
        <v>3524.9</v>
      </c>
      <c r="J16" s="13">
        <v>2.24</v>
      </c>
    </row>
    <row r="17" spans="1:10" s="12" customFormat="1" ht="31.5" customHeight="1">
      <c r="A17" s="27" t="s">
        <v>92</v>
      </c>
      <c r="B17" s="28" t="s">
        <v>93</v>
      </c>
      <c r="C17" s="24"/>
      <c r="D17" s="25"/>
      <c r="E17" s="24"/>
      <c r="F17" s="26"/>
      <c r="G17" s="24"/>
      <c r="H17" s="24"/>
      <c r="I17" s="12">
        <v>3524.9</v>
      </c>
      <c r="J17" s="13"/>
    </row>
    <row r="18" spans="1:10" s="12" customFormat="1" ht="15">
      <c r="A18" s="27" t="s">
        <v>94</v>
      </c>
      <c r="B18" s="28" t="s">
        <v>93</v>
      </c>
      <c r="C18" s="24"/>
      <c r="D18" s="25"/>
      <c r="E18" s="24"/>
      <c r="F18" s="26"/>
      <c r="G18" s="24"/>
      <c r="H18" s="24"/>
      <c r="I18" s="12">
        <v>3524.9</v>
      </c>
      <c r="J18" s="13"/>
    </row>
    <row r="19" spans="1:10" s="12" customFormat="1" ht="15">
      <c r="A19" s="27" t="s">
        <v>95</v>
      </c>
      <c r="B19" s="28" t="s">
        <v>96</v>
      </c>
      <c r="C19" s="24"/>
      <c r="D19" s="25"/>
      <c r="E19" s="24"/>
      <c r="F19" s="26"/>
      <c r="G19" s="24"/>
      <c r="H19" s="24"/>
      <c r="I19" s="12">
        <v>3524.9</v>
      </c>
      <c r="J19" s="13"/>
    </row>
    <row r="20" spans="1:10" s="12" customFormat="1" ht="15">
      <c r="A20" s="27" t="s">
        <v>97</v>
      </c>
      <c r="B20" s="28" t="s">
        <v>93</v>
      </c>
      <c r="C20" s="24"/>
      <c r="D20" s="25"/>
      <c r="E20" s="24"/>
      <c r="F20" s="26"/>
      <c r="G20" s="24"/>
      <c r="H20" s="24"/>
      <c r="I20" s="12">
        <v>3524.9</v>
      </c>
      <c r="J20" s="13"/>
    </row>
    <row r="21" spans="1:10" s="12" customFormat="1" ht="15">
      <c r="A21" s="92" t="s">
        <v>117</v>
      </c>
      <c r="B21" s="28"/>
      <c r="C21" s="24"/>
      <c r="D21" s="25"/>
      <c r="E21" s="24"/>
      <c r="F21" s="26"/>
      <c r="G21" s="24"/>
      <c r="H21" s="24">
        <v>2.83</v>
      </c>
      <c r="I21" s="12">
        <v>3524.9</v>
      </c>
      <c r="J21" s="13"/>
    </row>
    <row r="22" spans="1:10" s="12" customFormat="1" ht="15">
      <c r="A22" s="27" t="s">
        <v>111</v>
      </c>
      <c r="B22" s="28" t="s">
        <v>93</v>
      </c>
      <c r="C22" s="24"/>
      <c r="D22" s="25"/>
      <c r="E22" s="24"/>
      <c r="F22" s="26"/>
      <c r="G22" s="24"/>
      <c r="H22" s="96">
        <v>0.12</v>
      </c>
      <c r="I22" s="12">
        <v>3524.9</v>
      </c>
      <c r="J22" s="13"/>
    </row>
    <row r="23" spans="1:10" s="12" customFormat="1" ht="15">
      <c r="A23" s="27" t="s">
        <v>112</v>
      </c>
      <c r="B23" s="28" t="s">
        <v>93</v>
      </c>
      <c r="C23" s="24"/>
      <c r="D23" s="25"/>
      <c r="E23" s="24"/>
      <c r="F23" s="26"/>
      <c r="G23" s="24"/>
      <c r="H23" s="96">
        <v>0.11</v>
      </c>
      <c r="I23" s="12">
        <v>3524.9</v>
      </c>
      <c r="J23" s="13"/>
    </row>
    <row r="24" spans="1:10" s="12" customFormat="1" ht="15">
      <c r="A24" s="92" t="s">
        <v>117</v>
      </c>
      <c r="B24" s="28"/>
      <c r="C24" s="24"/>
      <c r="D24" s="25"/>
      <c r="E24" s="24"/>
      <c r="F24" s="26"/>
      <c r="G24" s="24"/>
      <c r="H24" s="24">
        <f>H22+H23</f>
        <v>0.23</v>
      </c>
      <c r="I24" s="12">
        <v>3524.9</v>
      </c>
      <c r="J24" s="13"/>
    </row>
    <row r="25" spans="1:10" s="12" customFormat="1" ht="30">
      <c r="A25" s="22" t="s">
        <v>10</v>
      </c>
      <c r="B25" s="29"/>
      <c r="C25" s="24">
        <f>F25*12</f>
        <v>0</v>
      </c>
      <c r="D25" s="25">
        <f>G25*I25</f>
        <v>173002.09</v>
      </c>
      <c r="E25" s="24">
        <f>H25*12</f>
        <v>49.08</v>
      </c>
      <c r="F25" s="26"/>
      <c r="G25" s="24">
        <f>H25*12</f>
        <v>49.08</v>
      </c>
      <c r="H25" s="24">
        <v>4.09</v>
      </c>
      <c r="I25" s="12">
        <v>3524.9</v>
      </c>
      <c r="J25" s="13">
        <v>3.24</v>
      </c>
    </row>
    <row r="26" spans="1:10" s="12" customFormat="1" ht="15">
      <c r="A26" s="27" t="s">
        <v>86</v>
      </c>
      <c r="B26" s="28" t="s">
        <v>11</v>
      </c>
      <c r="C26" s="24"/>
      <c r="D26" s="25"/>
      <c r="E26" s="24"/>
      <c r="F26" s="26"/>
      <c r="G26" s="24"/>
      <c r="H26" s="24"/>
      <c r="I26" s="12">
        <v>3524.9</v>
      </c>
      <c r="J26" s="13"/>
    </row>
    <row r="27" spans="1:10" s="12" customFormat="1" ht="15">
      <c r="A27" s="27" t="s">
        <v>87</v>
      </c>
      <c r="B27" s="28" t="s">
        <v>11</v>
      </c>
      <c r="C27" s="24"/>
      <c r="D27" s="25"/>
      <c r="E27" s="24"/>
      <c r="F27" s="26"/>
      <c r="G27" s="24"/>
      <c r="H27" s="24"/>
      <c r="I27" s="12">
        <v>3524.9</v>
      </c>
      <c r="J27" s="13"/>
    </row>
    <row r="28" spans="1:10" s="12" customFormat="1" ht="15">
      <c r="A28" s="27" t="s">
        <v>108</v>
      </c>
      <c r="B28" s="28" t="s">
        <v>109</v>
      </c>
      <c r="C28" s="24"/>
      <c r="D28" s="25"/>
      <c r="E28" s="24"/>
      <c r="F28" s="26"/>
      <c r="G28" s="24"/>
      <c r="H28" s="24"/>
      <c r="I28" s="12">
        <v>3524.9</v>
      </c>
      <c r="J28" s="13"/>
    </row>
    <row r="29" spans="1:10" s="12" customFormat="1" ht="15">
      <c r="A29" s="27" t="s">
        <v>88</v>
      </c>
      <c r="B29" s="28" t="s">
        <v>11</v>
      </c>
      <c r="C29" s="24"/>
      <c r="D29" s="25"/>
      <c r="E29" s="24"/>
      <c r="F29" s="26"/>
      <c r="G29" s="24"/>
      <c r="H29" s="24"/>
      <c r="I29" s="12">
        <v>3524.9</v>
      </c>
      <c r="J29" s="13"/>
    </row>
    <row r="30" spans="1:10" s="12" customFormat="1" ht="25.5">
      <c r="A30" s="27" t="s">
        <v>89</v>
      </c>
      <c r="B30" s="28" t="s">
        <v>12</v>
      </c>
      <c r="C30" s="24"/>
      <c r="D30" s="25"/>
      <c r="E30" s="24"/>
      <c r="F30" s="26"/>
      <c r="G30" s="24"/>
      <c r="H30" s="24"/>
      <c r="I30" s="12">
        <v>3524.9</v>
      </c>
      <c r="J30" s="13"/>
    </row>
    <row r="31" spans="1:10" s="12" customFormat="1" ht="15">
      <c r="A31" s="27" t="s">
        <v>98</v>
      </c>
      <c r="B31" s="28" t="s">
        <v>11</v>
      </c>
      <c r="C31" s="24"/>
      <c r="D31" s="25"/>
      <c r="E31" s="24"/>
      <c r="F31" s="26"/>
      <c r="G31" s="24"/>
      <c r="H31" s="24"/>
      <c r="I31" s="12">
        <v>3524.9</v>
      </c>
      <c r="J31" s="13"/>
    </row>
    <row r="32" spans="1:10" s="12" customFormat="1" ht="15">
      <c r="A32" s="27" t="s">
        <v>99</v>
      </c>
      <c r="B32" s="28" t="s">
        <v>11</v>
      </c>
      <c r="C32" s="24"/>
      <c r="D32" s="25"/>
      <c r="E32" s="24"/>
      <c r="F32" s="26"/>
      <c r="G32" s="24"/>
      <c r="H32" s="24"/>
      <c r="I32" s="12">
        <v>3524.9</v>
      </c>
      <c r="J32" s="13"/>
    </row>
    <row r="33" spans="1:10" s="12" customFormat="1" ht="25.5">
      <c r="A33" s="27" t="s">
        <v>100</v>
      </c>
      <c r="B33" s="28" t="s">
        <v>90</v>
      </c>
      <c r="C33" s="24"/>
      <c r="D33" s="25"/>
      <c r="E33" s="24"/>
      <c r="F33" s="26"/>
      <c r="G33" s="24"/>
      <c r="H33" s="24"/>
      <c r="I33" s="12">
        <v>3524.9</v>
      </c>
      <c r="J33" s="13"/>
    </row>
    <row r="34" spans="1:10" s="32" customFormat="1" ht="15">
      <c r="A34" s="30" t="s">
        <v>13</v>
      </c>
      <c r="B34" s="23" t="s">
        <v>14</v>
      </c>
      <c r="C34" s="24">
        <f>F34*12</f>
        <v>0</v>
      </c>
      <c r="D34" s="25">
        <f aca="true" t="shared" si="0" ref="D34:D42">G34*I34</f>
        <v>31724.1</v>
      </c>
      <c r="E34" s="24">
        <f>H34*12</f>
        <v>9</v>
      </c>
      <c r="F34" s="31"/>
      <c r="G34" s="24">
        <f>H34*12</f>
        <v>9</v>
      </c>
      <c r="H34" s="24">
        <v>0.75</v>
      </c>
      <c r="I34" s="12">
        <v>3524.9</v>
      </c>
      <c r="J34" s="13">
        <v>0.6</v>
      </c>
    </row>
    <row r="35" spans="1:10" s="12" customFormat="1" ht="15">
      <c r="A35" s="30" t="s">
        <v>15</v>
      </c>
      <c r="B35" s="23" t="s">
        <v>16</v>
      </c>
      <c r="C35" s="24">
        <f>F35*12</f>
        <v>0</v>
      </c>
      <c r="D35" s="25">
        <f t="shared" si="0"/>
        <v>103632.06</v>
      </c>
      <c r="E35" s="24">
        <f>H35*12</f>
        <v>29.4</v>
      </c>
      <c r="F35" s="31"/>
      <c r="G35" s="24">
        <f>H35*12</f>
        <v>29.4</v>
      </c>
      <c r="H35" s="24">
        <v>2.45</v>
      </c>
      <c r="I35" s="12">
        <v>3524.9</v>
      </c>
      <c r="J35" s="13">
        <v>1.94</v>
      </c>
    </row>
    <row r="36" spans="1:10" s="20" customFormat="1" ht="30">
      <c r="A36" s="30" t="s">
        <v>51</v>
      </c>
      <c r="B36" s="23" t="s">
        <v>9</v>
      </c>
      <c r="C36" s="33"/>
      <c r="D36" s="25">
        <v>2042.21</v>
      </c>
      <c r="E36" s="33"/>
      <c r="F36" s="31"/>
      <c r="G36" s="24">
        <f aca="true" t="shared" si="1" ref="G36:G41">D36/I36</f>
        <v>0.58</v>
      </c>
      <c r="H36" s="24">
        <f aca="true" t="shared" si="2" ref="H36:H41">G36/12</f>
        <v>0.05</v>
      </c>
      <c r="I36" s="12">
        <v>3524.9</v>
      </c>
      <c r="J36" s="13">
        <v>0.04</v>
      </c>
    </row>
    <row r="37" spans="1:10" s="20" customFormat="1" ht="33" customHeight="1">
      <c r="A37" s="30" t="s">
        <v>75</v>
      </c>
      <c r="B37" s="23" t="s">
        <v>9</v>
      </c>
      <c r="C37" s="33"/>
      <c r="D37" s="25">
        <v>2042.21</v>
      </c>
      <c r="E37" s="33"/>
      <c r="F37" s="31"/>
      <c r="G37" s="24">
        <f t="shared" si="1"/>
        <v>0.58</v>
      </c>
      <c r="H37" s="24">
        <f t="shared" si="2"/>
        <v>0.05</v>
      </c>
      <c r="I37" s="12">
        <v>3524.9</v>
      </c>
      <c r="J37" s="13">
        <v>0.04</v>
      </c>
    </row>
    <row r="38" spans="1:10" s="20" customFormat="1" ht="20.25" customHeight="1">
      <c r="A38" s="30" t="s">
        <v>52</v>
      </c>
      <c r="B38" s="23" t="s">
        <v>9</v>
      </c>
      <c r="C38" s="33"/>
      <c r="D38" s="25">
        <v>12896.1</v>
      </c>
      <c r="E38" s="33"/>
      <c r="F38" s="31"/>
      <c r="G38" s="24">
        <f t="shared" si="1"/>
        <v>3.66</v>
      </c>
      <c r="H38" s="24">
        <f t="shared" si="2"/>
        <v>0.31</v>
      </c>
      <c r="I38" s="12">
        <v>3524.9</v>
      </c>
      <c r="J38" s="13">
        <v>0.25</v>
      </c>
    </row>
    <row r="39" spans="1:10" s="20" customFormat="1" ht="30" customHeight="1" hidden="1">
      <c r="A39" s="30" t="s">
        <v>53</v>
      </c>
      <c r="B39" s="23" t="s">
        <v>12</v>
      </c>
      <c r="C39" s="33"/>
      <c r="D39" s="25">
        <f t="shared" si="0"/>
        <v>0</v>
      </c>
      <c r="E39" s="33"/>
      <c r="F39" s="31"/>
      <c r="G39" s="24">
        <f t="shared" si="1"/>
        <v>3.11</v>
      </c>
      <c r="H39" s="24">
        <f t="shared" si="2"/>
        <v>0.26</v>
      </c>
      <c r="I39" s="12">
        <v>3524.9</v>
      </c>
      <c r="J39" s="13">
        <v>0</v>
      </c>
    </row>
    <row r="40" spans="1:10" s="20" customFormat="1" ht="30" customHeight="1" hidden="1">
      <c r="A40" s="30" t="s">
        <v>54</v>
      </c>
      <c r="B40" s="23" t="s">
        <v>12</v>
      </c>
      <c r="C40" s="33"/>
      <c r="D40" s="25">
        <f t="shared" si="0"/>
        <v>0</v>
      </c>
      <c r="E40" s="33"/>
      <c r="F40" s="31"/>
      <c r="G40" s="24">
        <f t="shared" si="1"/>
        <v>3.11</v>
      </c>
      <c r="H40" s="24">
        <f t="shared" si="2"/>
        <v>0.26</v>
      </c>
      <c r="I40" s="12">
        <v>3524.9</v>
      </c>
      <c r="J40" s="13">
        <v>0</v>
      </c>
    </row>
    <row r="41" spans="1:10" s="20" customFormat="1" ht="30" customHeight="1" hidden="1">
      <c r="A41" s="30" t="s">
        <v>55</v>
      </c>
      <c r="B41" s="23" t="s">
        <v>12</v>
      </c>
      <c r="C41" s="33"/>
      <c r="D41" s="25">
        <f t="shared" si="0"/>
        <v>0</v>
      </c>
      <c r="E41" s="33"/>
      <c r="F41" s="31"/>
      <c r="G41" s="24">
        <f t="shared" si="1"/>
        <v>3.11</v>
      </c>
      <c r="H41" s="24">
        <f t="shared" si="2"/>
        <v>0.26</v>
      </c>
      <c r="I41" s="12">
        <v>3524.9</v>
      </c>
      <c r="J41" s="13">
        <v>0</v>
      </c>
    </row>
    <row r="42" spans="1:10" s="20" customFormat="1" ht="30">
      <c r="A42" s="30" t="s">
        <v>23</v>
      </c>
      <c r="B42" s="23"/>
      <c r="C42" s="33">
        <f>F42*12</f>
        <v>0</v>
      </c>
      <c r="D42" s="25">
        <f t="shared" si="0"/>
        <v>8882.75</v>
      </c>
      <c r="E42" s="33">
        <f>H42*12</f>
        <v>2.52</v>
      </c>
      <c r="F42" s="31"/>
      <c r="G42" s="24">
        <f>H42*12</f>
        <v>2.52</v>
      </c>
      <c r="H42" s="24">
        <v>0.21</v>
      </c>
      <c r="I42" s="12">
        <v>3524.9</v>
      </c>
      <c r="J42" s="13">
        <v>0.14</v>
      </c>
    </row>
    <row r="43" spans="1:10" s="12" customFormat="1" ht="15">
      <c r="A43" s="30" t="s">
        <v>25</v>
      </c>
      <c r="B43" s="23" t="s">
        <v>26</v>
      </c>
      <c r="C43" s="33">
        <f>F43*12</f>
        <v>0</v>
      </c>
      <c r="D43" s="25">
        <f>G43*I43</f>
        <v>2537.93</v>
      </c>
      <c r="E43" s="33">
        <f>H43*12</f>
        <v>0.72</v>
      </c>
      <c r="F43" s="31"/>
      <c r="G43" s="24">
        <f>H43*12</f>
        <v>0.72</v>
      </c>
      <c r="H43" s="24">
        <v>0.06</v>
      </c>
      <c r="I43" s="12">
        <v>3524.9</v>
      </c>
      <c r="J43" s="13">
        <v>0.03</v>
      </c>
    </row>
    <row r="44" spans="1:10" s="12" customFormat="1" ht="15">
      <c r="A44" s="30" t="s">
        <v>27</v>
      </c>
      <c r="B44" s="34" t="s">
        <v>28</v>
      </c>
      <c r="C44" s="35">
        <f>F44*12</f>
        <v>0</v>
      </c>
      <c r="D44" s="25">
        <f>G44*I44</f>
        <v>1691.95</v>
      </c>
      <c r="E44" s="35">
        <f>H44*12</f>
        <v>0.48</v>
      </c>
      <c r="F44" s="36"/>
      <c r="G44" s="24">
        <f>12*H44</f>
        <v>0.48</v>
      </c>
      <c r="H44" s="24">
        <v>0.04</v>
      </c>
      <c r="I44" s="12">
        <v>3524.9</v>
      </c>
      <c r="J44" s="13">
        <v>0.02</v>
      </c>
    </row>
    <row r="45" spans="1:10" s="32" customFormat="1" ht="30">
      <c r="A45" s="30" t="s">
        <v>24</v>
      </c>
      <c r="B45" s="23" t="s">
        <v>96</v>
      </c>
      <c r="C45" s="33">
        <f>F45*12</f>
        <v>0</v>
      </c>
      <c r="D45" s="25">
        <f>G45*I45</f>
        <v>2114.94</v>
      </c>
      <c r="E45" s="33">
        <f>H45*12</f>
        <v>0.6</v>
      </c>
      <c r="F45" s="31"/>
      <c r="G45" s="24">
        <f>12*H45</f>
        <v>0.6</v>
      </c>
      <c r="H45" s="24">
        <v>0.05</v>
      </c>
      <c r="I45" s="12">
        <v>3524.9</v>
      </c>
      <c r="J45" s="13">
        <v>0.03</v>
      </c>
    </row>
    <row r="46" spans="1:10" s="32" customFormat="1" ht="15">
      <c r="A46" s="30" t="s">
        <v>37</v>
      </c>
      <c r="B46" s="23"/>
      <c r="C46" s="24"/>
      <c r="D46" s="24">
        <f>D48+D49+D50+D51+D52+D53+D54+D55+D56+D57+D58</f>
        <v>44449.69</v>
      </c>
      <c r="E46" s="24">
        <f>SUM(E47:E60)</f>
        <v>0</v>
      </c>
      <c r="F46" s="24">
        <f>SUM(F47:F60)</f>
        <v>0</v>
      </c>
      <c r="G46" s="24">
        <f>D46/I46</f>
        <v>12.61</v>
      </c>
      <c r="H46" s="24">
        <f>G46/12</f>
        <v>1.05</v>
      </c>
      <c r="I46" s="12">
        <v>3524.9</v>
      </c>
      <c r="J46" s="13">
        <v>0.99</v>
      </c>
    </row>
    <row r="47" spans="1:10" s="20" customFormat="1" ht="15" customHeight="1" hidden="1">
      <c r="A47" s="37"/>
      <c r="B47" s="38"/>
      <c r="C47" s="39"/>
      <c r="D47" s="40"/>
      <c r="E47" s="39"/>
      <c r="F47" s="41"/>
      <c r="G47" s="39"/>
      <c r="H47" s="39"/>
      <c r="I47" s="12">
        <v>3524.9</v>
      </c>
      <c r="J47" s="41"/>
    </row>
    <row r="48" spans="1:10" s="20" customFormat="1" ht="15">
      <c r="A48" s="37" t="s">
        <v>142</v>
      </c>
      <c r="B48" s="45" t="s">
        <v>17</v>
      </c>
      <c r="C48" s="39"/>
      <c r="D48" s="40">
        <v>839.86</v>
      </c>
      <c r="E48" s="39"/>
      <c r="F48" s="41"/>
      <c r="G48" s="39"/>
      <c r="H48" s="39"/>
      <c r="I48" s="12">
        <v>3524.9</v>
      </c>
      <c r="J48" s="41">
        <v>0.01</v>
      </c>
    </row>
    <row r="49" spans="1:10" s="20" customFormat="1" ht="15">
      <c r="A49" s="37" t="s">
        <v>18</v>
      </c>
      <c r="B49" s="38" t="s">
        <v>22</v>
      </c>
      <c r="C49" s="39">
        <f>F49*12</f>
        <v>0</v>
      </c>
      <c r="D49" s="40">
        <v>1378.44</v>
      </c>
      <c r="E49" s="39">
        <f>H49*12</f>
        <v>0</v>
      </c>
      <c r="F49" s="41"/>
      <c r="G49" s="39"/>
      <c r="H49" s="39"/>
      <c r="I49" s="12">
        <v>3524.9</v>
      </c>
      <c r="J49" s="41">
        <v>0.02</v>
      </c>
    </row>
    <row r="50" spans="1:10" s="20" customFormat="1" ht="15">
      <c r="A50" s="37" t="s">
        <v>113</v>
      </c>
      <c r="B50" s="45" t="s">
        <v>17</v>
      </c>
      <c r="C50" s="39"/>
      <c r="D50" s="40">
        <v>2456.22</v>
      </c>
      <c r="E50" s="39"/>
      <c r="F50" s="41"/>
      <c r="G50" s="39"/>
      <c r="H50" s="39"/>
      <c r="I50" s="12">
        <v>3524.9</v>
      </c>
      <c r="J50" s="41"/>
    </row>
    <row r="51" spans="1:10" s="20" customFormat="1" ht="15">
      <c r="A51" s="37" t="s">
        <v>153</v>
      </c>
      <c r="B51" s="38" t="s">
        <v>17</v>
      </c>
      <c r="C51" s="39">
        <f>F51*12</f>
        <v>0</v>
      </c>
      <c r="D51" s="40">
        <v>7069.83</v>
      </c>
      <c r="E51" s="39">
        <f>H51*12</f>
        <v>0</v>
      </c>
      <c r="F51" s="41"/>
      <c r="G51" s="39"/>
      <c r="H51" s="39"/>
      <c r="I51" s="12">
        <v>3524.9</v>
      </c>
      <c r="J51" s="41">
        <v>0.3</v>
      </c>
    </row>
    <row r="52" spans="1:10" s="20" customFormat="1" ht="15">
      <c r="A52" s="37" t="s">
        <v>62</v>
      </c>
      <c r="B52" s="38" t="s">
        <v>17</v>
      </c>
      <c r="C52" s="39">
        <f>F52*12</f>
        <v>0</v>
      </c>
      <c r="D52" s="40">
        <v>2626.83</v>
      </c>
      <c r="E52" s="39">
        <f>H52*12</f>
        <v>0</v>
      </c>
      <c r="F52" s="41"/>
      <c r="G52" s="39"/>
      <c r="H52" s="39"/>
      <c r="I52" s="12">
        <v>3524.9</v>
      </c>
      <c r="J52" s="41">
        <v>0.05</v>
      </c>
    </row>
    <row r="53" spans="1:10" s="20" customFormat="1" ht="15">
      <c r="A53" s="37" t="s">
        <v>19</v>
      </c>
      <c r="B53" s="38" t="s">
        <v>17</v>
      </c>
      <c r="C53" s="39">
        <f>F53*12</f>
        <v>0</v>
      </c>
      <c r="D53" s="40">
        <v>7807.43</v>
      </c>
      <c r="E53" s="39">
        <f>H53*12</f>
        <v>0</v>
      </c>
      <c r="F53" s="41"/>
      <c r="G53" s="39"/>
      <c r="H53" s="39"/>
      <c r="I53" s="12">
        <v>3524.9</v>
      </c>
      <c r="J53" s="41">
        <v>0.15</v>
      </c>
    </row>
    <row r="54" spans="1:10" s="20" customFormat="1" ht="15">
      <c r="A54" s="37" t="s">
        <v>20</v>
      </c>
      <c r="B54" s="38" t="s">
        <v>17</v>
      </c>
      <c r="C54" s="39">
        <f>F54*12</f>
        <v>0</v>
      </c>
      <c r="D54" s="40">
        <v>918.95</v>
      </c>
      <c r="E54" s="39">
        <f>H54*12</f>
        <v>0</v>
      </c>
      <c r="F54" s="41"/>
      <c r="G54" s="39"/>
      <c r="H54" s="39"/>
      <c r="I54" s="12">
        <v>3524.9</v>
      </c>
      <c r="J54" s="41">
        <v>0.02</v>
      </c>
    </row>
    <row r="55" spans="1:10" s="20" customFormat="1" ht="15">
      <c r="A55" s="37" t="s">
        <v>58</v>
      </c>
      <c r="B55" s="38" t="s">
        <v>17</v>
      </c>
      <c r="C55" s="39"/>
      <c r="D55" s="40">
        <v>1313.37</v>
      </c>
      <c r="E55" s="39"/>
      <c r="F55" s="41"/>
      <c r="G55" s="39"/>
      <c r="H55" s="39"/>
      <c r="I55" s="12">
        <v>3524.9</v>
      </c>
      <c r="J55" s="41">
        <v>0.02</v>
      </c>
    </row>
    <row r="56" spans="1:10" s="20" customFormat="1" ht="15">
      <c r="A56" s="37" t="s">
        <v>59</v>
      </c>
      <c r="B56" s="38" t="s">
        <v>22</v>
      </c>
      <c r="C56" s="39"/>
      <c r="D56" s="40">
        <v>5253.69</v>
      </c>
      <c r="E56" s="39"/>
      <c r="F56" s="41"/>
      <c r="G56" s="39"/>
      <c r="H56" s="39"/>
      <c r="I56" s="12">
        <v>3524.9</v>
      </c>
      <c r="J56" s="41">
        <v>0.1</v>
      </c>
    </row>
    <row r="57" spans="1:10" s="20" customFormat="1" ht="25.5">
      <c r="A57" s="37" t="s">
        <v>21</v>
      </c>
      <c r="B57" s="38" t="s">
        <v>17</v>
      </c>
      <c r="C57" s="39">
        <f>F57*12</f>
        <v>0</v>
      </c>
      <c r="D57" s="40">
        <v>5347.6</v>
      </c>
      <c r="E57" s="39">
        <f>H57*12</f>
        <v>0</v>
      </c>
      <c r="F57" s="41"/>
      <c r="G57" s="39"/>
      <c r="H57" s="39"/>
      <c r="I57" s="12">
        <v>3524.9</v>
      </c>
      <c r="J57" s="41">
        <v>0.05</v>
      </c>
    </row>
    <row r="58" spans="1:10" s="20" customFormat="1" ht="25.5">
      <c r="A58" s="37" t="s">
        <v>143</v>
      </c>
      <c r="B58" s="38" t="s">
        <v>17</v>
      </c>
      <c r="C58" s="39"/>
      <c r="D58" s="40">
        <v>9437.47</v>
      </c>
      <c r="E58" s="39"/>
      <c r="F58" s="41"/>
      <c r="G58" s="39"/>
      <c r="H58" s="39"/>
      <c r="I58" s="12">
        <v>3524.9</v>
      </c>
      <c r="J58" s="41">
        <v>0.01</v>
      </c>
    </row>
    <row r="59" spans="1:10" s="20" customFormat="1" ht="15" customHeight="1" hidden="1">
      <c r="A59" s="37"/>
      <c r="B59" s="38"/>
      <c r="C59" s="42"/>
      <c r="D59" s="40"/>
      <c r="E59" s="42"/>
      <c r="F59" s="41"/>
      <c r="G59" s="39"/>
      <c r="H59" s="39"/>
      <c r="I59" s="12">
        <v>3524.9</v>
      </c>
      <c r="J59" s="41"/>
    </row>
    <row r="60" spans="1:10" s="20" customFormat="1" ht="15" customHeight="1" hidden="1">
      <c r="A60" s="37"/>
      <c r="B60" s="38"/>
      <c r="C60" s="39"/>
      <c r="D60" s="40"/>
      <c r="E60" s="39"/>
      <c r="F60" s="41"/>
      <c r="G60" s="39"/>
      <c r="H60" s="39"/>
      <c r="I60" s="12">
        <v>3524.9</v>
      </c>
      <c r="J60" s="41"/>
    </row>
    <row r="61" spans="1:10" s="32" customFormat="1" ht="30">
      <c r="A61" s="30" t="s">
        <v>43</v>
      </c>
      <c r="B61" s="23"/>
      <c r="C61" s="24"/>
      <c r="D61" s="24">
        <f>D62+D63+D64+D65+D69+D70</f>
        <v>15878.65</v>
      </c>
      <c r="E61" s="24">
        <f>SUM(E62:E71)</f>
        <v>0</v>
      </c>
      <c r="F61" s="24">
        <f>SUM(F62:F71)</f>
        <v>0</v>
      </c>
      <c r="G61" s="24">
        <f>D61/I61</f>
        <v>4.5</v>
      </c>
      <c r="H61" s="24">
        <f>G61/12</f>
        <v>0.38</v>
      </c>
      <c r="I61" s="12">
        <v>3524.9</v>
      </c>
      <c r="J61" s="13">
        <v>0.51</v>
      </c>
    </row>
    <row r="62" spans="1:10" s="20" customFormat="1" ht="15">
      <c r="A62" s="37" t="s">
        <v>38</v>
      </c>
      <c r="B62" s="38" t="s">
        <v>63</v>
      </c>
      <c r="C62" s="39"/>
      <c r="D62" s="40">
        <v>2626.83</v>
      </c>
      <c r="E62" s="39"/>
      <c r="F62" s="41"/>
      <c r="G62" s="39"/>
      <c r="H62" s="39"/>
      <c r="I62" s="12">
        <v>3524.9</v>
      </c>
      <c r="J62" s="41">
        <v>0.05</v>
      </c>
    </row>
    <row r="63" spans="1:10" s="20" customFormat="1" ht="25.5">
      <c r="A63" s="37" t="s">
        <v>39</v>
      </c>
      <c r="B63" s="38" t="s">
        <v>47</v>
      </c>
      <c r="C63" s="39"/>
      <c r="D63" s="40">
        <v>1751.23</v>
      </c>
      <c r="E63" s="39"/>
      <c r="F63" s="41"/>
      <c r="G63" s="39"/>
      <c r="H63" s="39"/>
      <c r="I63" s="12">
        <v>3524.9</v>
      </c>
      <c r="J63" s="41">
        <v>0.03</v>
      </c>
    </row>
    <row r="64" spans="1:10" s="20" customFormat="1" ht="15">
      <c r="A64" s="37" t="s">
        <v>67</v>
      </c>
      <c r="B64" s="38" t="s">
        <v>66</v>
      </c>
      <c r="C64" s="39"/>
      <c r="D64" s="40">
        <v>1837.85</v>
      </c>
      <c r="E64" s="39"/>
      <c r="F64" s="41"/>
      <c r="G64" s="39"/>
      <c r="H64" s="39"/>
      <c r="I64" s="12">
        <v>3524.9</v>
      </c>
      <c r="J64" s="41">
        <v>0.03</v>
      </c>
    </row>
    <row r="65" spans="1:10" s="20" customFormat="1" ht="25.5">
      <c r="A65" s="37" t="s">
        <v>64</v>
      </c>
      <c r="B65" s="38" t="s">
        <v>65</v>
      </c>
      <c r="C65" s="39"/>
      <c r="D65" s="40">
        <v>1751.2</v>
      </c>
      <c r="E65" s="39"/>
      <c r="F65" s="41"/>
      <c r="G65" s="39"/>
      <c r="H65" s="39"/>
      <c r="I65" s="12">
        <v>3524.9</v>
      </c>
      <c r="J65" s="41">
        <v>0.03</v>
      </c>
    </row>
    <row r="66" spans="1:10" s="20" customFormat="1" ht="15" customHeight="1" hidden="1">
      <c r="A66" s="37" t="s">
        <v>49</v>
      </c>
      <c r="B66" s="38" t="s">
        <v>66</v>
      </c>
      <c r="C66" s="39"/>
      <c r="D66" s="40"/>
      <c r="E66" s="39"/>
      <c r="F66" s="41"/>
      <c r="G66" s="39"/>
      <c r="H66" s="39"/>
      <c r="I66" s="12">
        <v>3524.9</v>
      </c>
      <c r="J66" s="41">
        <v>0</v>
      </c>
    </row>
    <row r="67" spans="1:10" s="20" customFormat="1" ht="15" customHeight="1" hidden="1">
      <c r="A67" s="37" t="s">
        <v>50</v>
      </c>
      <c r="B67" s="38" t="s">
        <v>17</v>
      </c>
      <c r="C67" s="39"/>
      <c r="D67" s="40"/>
      <c r="E67" s="39"/>
      <c r="F67" s="41"/>
      <c r="G67" s="39"/>
      <c r="H67" s="39"/>
      <c r="I67" s="12">
        <v>3524.9</v>
      </c>
      <c r="J67" s="41">
        <v>0</v>
      </c>
    </row>
    <row r="68" spans="1:10" s="20" customFormat="1" ht="25.5" customHeight="1" hidden="1">
      <c r="A68" s="37" t="s">
        <v>48</v>
      </c>
      <c r="B68" s="38" t="s">
        <v>17</v>
      </c>
      <c r="C68" s="39"/>
      <c r="D68" s="40"/>
      <c r="E68" s="39"/>
      <c r="F68" s="41"/>
      <c r="G68" s="39"/>
      <c r="H68" s="39"/>
      <c r="I68" s="12">
        <v>3524.9</v>
      </c>
      <c r="J68" s="41">
        <v>0</v>
      </c>
    </row>
    <row r="69" spans="1:10" s="20" customFormat="1" ht="15">
      <c r="A69" s="37" t="s">
        <v>154</v>
      </c>
      <c r="B69" s="45" t="s">
        <v>17</v>
      </c>
      <c r="C69" s="42"/>
      <c r="D69" s="40">
        <v>1683.06</v>
      </c>
      <c r="E69" s="42"/>
      <c r="F69" s="41"/>
      <c r="G69" s="39"/>
      <c r="H69" s="39"/>
      <c r="I69" s="12">
        <v>3524.9</v>
      </c>
      <c r="J69" s="43"/>
    </row>
    <row r="70" spans="1:10" s="20" customFormat="1" ht="15">
      <c r="A70" s="37" t="s">
        <v>60</v>
      </c>
      <c r="B70" s="38" t="s">
        <v>9</v>
      </c>
      <c r="C70" s="42"/>
      <c r="D70" s="40">
        <v>6228.48</v>
      </c>
      <c r="E70" s="42"/>
      <c r="F70" s="41"/>
      <c r="G70" s="39"/>
      <c r="H70" s="39"/>
      <c r="I70" s="12">
        <v>3524.9</v>
      </c>
      <c r="J70" s="41">
        <v>0.12</v>
      </c>
    </row>
    <row r="71" spans="1:10" s="20" customFormat="1" ht="15" customHeight="1" hidden="1">
      <c r="A71" s="37" t="s">
        <v>72</v>
      </c>
      <c r="B71" s="38" t="s">
        <v>17</v>
      </c>
      <c r="C71" s="39"/>
      <c r="D71" s="40">
        <f>G71*I71</f>
        <v>0</v>
      </c>
      <c r="E71" s="39"/>
      <c r="F71" s="41"/>
      <c r="G71" s="39">
        <f>H71*12</f>
        <v>0</v>
      </c>
      <c r="H71" s="39">
        <v>0</v>
      </c>
      <c r="I71" s="12">
        <v>3524.9</v>
      </c>
      <c r="J71" s="13">
        <v>0</v>
      </c>
    </row>
    <row r="72" spans="1:10" s="20" customFormat="1" ht="30">
      <c r="A72" s="30" t="s">
        <v>44</v>
      </c>
      <c r="B72" s="38"/>
      <c r="C72" s="39"/>
      <c r="D72" s="24">
        <f>D74</f>
        <v>1868.49</v>
      </c>
      <c r="E72" s="24">
        <f>E73+E74+E75</f>
        <v>0</v>
      </c>
      <c r="F72" s="24">
        <f>F73+F74+F75</f>
        <v>0</v>
      </c>
      <c r="G72" s="24">
        <f>D72/I72</f>
        <v>0.53</v>
      </c>
      <c r="H72" s="24">
        <f>G72/12</f>
        <v>0.04</v>
      </c>
      <c r="I72" s="12">
        <v>3524.9</v>
      </c>
      <c r="J72" s="13">
        <v>0.09</v>
      </c>
    </row>
    <row r="73" spans="1:10" s="20" customFormat="1" ht="15" customHeight="1" hidden="1">
      <c r="A73" s="37"/>
      <c r="B73" s="38"/>
      <c r="C73" s="39"/>
      <c r="D73" s="40"/>
      <c r="E73" s="39"/>
      <c r="F73" s="41"/>
      <c r="G73" s="39"/>
      <c r="H73" s="39"/>
      <c r="I73" s="12">
        <v>3524.9</v>
      </c>
      <c r="J73" s="41"/>
    </row>
    <row r="74" spans="1:10" s="20" customFormat="1" ht="15">
      <c r="A74" s="37" t="s">
        <v>155</v>
      </c>
      <c r="B74" s="38" t="s">
        <v>17</v>
      </c>
      <c r="C74" s="39"/>
      <c r="D74" s="40">
        <v>1868.49</v>
      </c>
      <c r="E74" s="39"/>
      <c r="F74" s="41"/>
      <c r="G74" s="39"/>
      <c r="H74" s="39"/>
      <c r="I74" s="12">
        <v>3524.9</v>
      </c>
      <c r="J74" s="41">
        <v>0.06</v>
      </c>
    </row>
    <row r="75" spans="1:10" s="20" customFormat="1" ht="15" customHeight="1" hidden="1">
      <c r="A75" s="37" t="s">
        <v>61</v>
      </c>
      <c r="B75" s="38" t="s">
        <v>9</v>
      </c>
      <c r="C75" s="39"/>
      <c r="D75" s="40">
        <f>G75*I75</f>
        <v>0</v>
      </c>
      <c r="E75" s="39"/>
      <c r="F75" s="41"/>
      <c r="G75" s="39">
        <f>H75*12</f>
        <v>0</v>
      </c>
      <c r="H75" s="39">
        <v>0</v>
      </c>
      <c r="I75" s="12">
        <v>3524.9</v>
      </c>
      <c r="J75" s="13">
        <v>0</v>
      </c>
    </row>
    <row r="76" spans="1:10" s="20" customFormat="1" ht="15">
      <c r="A76" s="30" t="s">
        <v>45</v>
      </c>
      <c r="B76" s="38"/>
      <c r="C76" s="39"/>
      <c r="D76" s="24">
        <f>D78+D79+D85</f>
        <v>14520.48</v>
      </c>
      <c r="E76" s="24">
        <f>SUM(E77:E84)</f>
        <v>0</v>
      </c>
      <c r="F76" s="24">
        <f>SUM(F77:F84)</f>
        <v>0</v>
      </c>
      <c r="G76" s="24">
        <f>D76/I76</f>
        <v>4.12</v>
      </c>
      <c r="H76" s="24">
        <f>G76/12</f>
        <v>0.34</v>
      </c>
      <c r="I76" s="12">
        <v>3524.9</v>
      </c>
      <c r="J76" s="13">
        <v>0.28</v>
      </c>
    </row>
    <row r="77" spans="1:10" s="20" customFormat="1" ht="15" customHeight="1" hidden="1">
      <c r="A77" s="37" t="s">
        <v>40</v>
      </c>
      <c r="B77" s="38" t="s">
        <v>9</v>
      </c>
      <c r="C77" s="39"/>
      <c r="D77" s="40">
        <f aca="true" t="shared" si="3" ref="D77:D84">G77*I77</f>
        <v>0</v>
      </c>
      <c r="E77" s="39"/>
      <c r="F77" s="41"/>
      <c r="G77" s="39">
        <f aca="true" t="shared" si="4" ref="G77:G84">H77*12</f>
        <v>0</v>
      </c>
      <c r="H77" s="39">
        <v>0</v>
      </c>
      <c r="I77" s="12">
        <v>3524.9</v>
      </c>
      <c r="J77" s="13">
        <v>0</v>
      </c>
    </row>
    <row r="78" spans="1:10" s="20" customFormat="1" ht="15">
      <c r="A78" s="37" t="s">
        <v>77</v>
      </c>
      <c r="B78" s="38" t="s">
        <v>17</v>
      </c>
      <c r="C78" s="39"/>
      <c r="D78" s="40">
        <v>9559.36</v>
      </c>
      <c r="E78" s="39"/>
      <c r="F78" s="41"/>
      <c r="G78" s="39"/>
      <c r="H78" s="39"/>
      <c r="I78" s="12">
        <v>3524.9</v>
      </c>
      <c r="J78" s="41">
        <v>0.18</v>
      </c>
    </row>
    <row r="79" spans="1:10" s="20" customFormat="1" ht="15">
      <c r="A79" s="37" t="s">
        <v>41</v>
      </c>
      <c r="B79" s="38" t="s">
        <v>17</v>
      </c>
      <c r="C79" s="39"/>
      <c r="D79" s="40">
        <v>915.28</v>
      </c>
      <c r="E79" s="39"/>
      <c r="F79" s="41"/>
      <c r="G79" s="39"/>
      <c r="H79" s="39"/>
      <c r="I79" s="12">
        <v>3524.9</v>
      </c>
      <c r="J79" s="41">
        <v>0.02</v>
      </c>
    </row>
    <row r="80" spans="1:10" s="20" customFormat="1" ht="27.75" customHeight="1" hidden="1">
      <c r="A80" s="37"/>
      <c r="B80" s="38"/>
      <c r="C80" s="39"/>
      <c r="D80" s="40"/>
      <c r="E80" s="39"/>
      <c r="F80" s="41"/>
      <c r="G80" s="39"/>
      <c r="H80" s="39"/>
      <c r="I80" s="12">
        <v>3524.9</v>
      </c>
      <c r="J80" s="43"/>
    </row>
    <row r="81" spans="1:10" s="20" customFormat="1" ht="25.5" customHeight="1" hidden="1">
      <c r="A81" s="37" t="s">
        <v>73</v>
      </c>
      <c r="B81" s="38" t="s">
        <v>12</v>
      </c>
      <c r="C81" s="39"/>
      <c r="D81" s="40">
        <f t="shared" si="3"/>
        <v>0</v>
      </c>
      <c r="E81" s="39"/>
      <c r="F81" s="41"/>
      <c r="G81" s="39">
        <f t="shared" si="4"/>
        <v>0</v>
      </c>
      <c r="H81" s="39">
        <v>0</v>
      </c>
      <c r="I81" s="12">
        <v>3524.9</v>
      </c>
      <c r="J81" s="13">
        <v>0</v>
      </c>
    </row>
    <row r="82" spans="1:10" s="20" customFormat="1" ht="25.5" customHeight="1" hidden="1">
      <c r="A82" s="37" t="s">
        <v>68</v>
      </c>
      <c r="B82" s="38" t="s">
        <v>12</v>
      </c>
      <c r="C82" s="39"/>
      <c r="D82" s="40">
        <f t="shared" si="3"/>
        <v>0</v>
      </c>
      <c r="E82" s="39"/>
      <c r="F82" s="41"/>
      <c r="G82" s="39">
        <f t="shared" si="4"/>
        <v>0</v>
      </c>
      <c r="H82" s="39">
        <v>0</v>
      </c>
      <c r="I82" s="12">
        <v>3524.9</v>
      </c>
      <c r="J82" s="13">
        <v>0</v>
      </c>
    </row>
    <row r="83" spans="1:10" s="20" customFormat="1" ht="25.5" customHeight="1" hidden="1">
      <c r="A83" s="37" t="s">
        <v>74</v>
      </c>
      <c r="B83" s="38" t="s">
        <v>12</v>
      </c>
      <c r="C83" s="39"/>
      <c r="D83" s="40">
        <f t="shared" si="3"/>
        <v>0</v>
      </c>
      <c r="E83" s="39"/>
      <c r="F83" s="41"/>
      <c r="G83" s="39">
        <f t="shared" si="4"/>
        <v>0</v>
      </c>
      <c r="H83" s="39">
        <v>0</v>
      </c>
      <c r="I83" s="12">
        <v>3524.9</v>
      </c>
      <c r="J83" s="13">
        <v>0</v>
      </c>
    </row>
    <row r="84" spans="1:10" s="20" customFormat="1" ht="25.5" customHeight="1" hidden="1">
      <c r="A84" s="37" t="s">
        <v>71</v>
      </c>
      <c r="B84" s="38" t="s">
        <v>12</v>
      </c>
      <c r="C84" s="39"/>
      <c r="D84" s="40">
        <f t="shared" si="3"/>
        <v>0</v>
      </c>
      <c r="E84" s="39"/>
      <c r="F84" s="41"/>
      <c r="G84" s="39">
        <f t="shared" si="4"/>
        <v>0</v>
      </c>
      <c r="H84" s="39">
        <v>0</v>
      </c>
      <c r="I84" s="12">
        <v>3524.9</v>
      </c>
      <c r="J84" s="13">
        <v>0</v>
      </c>
    </row>
    <row r="85" spans="1:10" s="20" customFormat="1" ht="14.25" customHeight="1">
      <c r="A85" s="37" t="s">
        <v>147</v>
      </c>
      <c r="B85" s="45" t="s">
        <v>148</v>
      </c>
      <c r="C85" s="39"/>
      <c r="D85" s="89">
        <v>4045.84</v>
      </c>
      <c r="E85" s="42"/>
      <c r="F85" s="89"/>
      <c r="G85" s="42"/>
      <c r="H85" s="42"/>
      <c r="I85" s="12">
        <v>3524.9</v>
      </c>
      <c r="J85" s="13"/>
    </row>
    <row r="86" spans="1:10" s="20" customFormat="1" ht="15">
      <c r="A86" s="30" t="s">
        <v>46</v>
      </c>
      <c r="B86" s="38"/>
      <c r="C86" s="39"/>
      <c r="D86" s="24">
        <f>D87</f>
        <v>1098.16</v>
      </c>
      <c r="E86" s="24" t="e">
        <f>E87+#REF!+#REF!</f>
        <v>#REF!</v>
      </c>
      <c r="F86" s="24" t="e">
        <f>F87+#REF!+#REF!</f>
        <v>#REF!</v>
      </c>
      <c r="G86" s="24">
        <f>D86/I86</f>
        <v>0.31</v>
      </c>
      <c r="H86" s="24">
        <f>G86/12</f>
        <v>0.03</v>
      </c>
      <c r="I86" s="12">
        <v>3524.9</v>
      </c>
      <c r="J86" s="13">
        <v>0.14</v>
      </c>
    </row>
    <row r="87" spans="1:10" s="20" customFormat="1" ht="15">
      <c r="A87" s="37" t="s">
        <v>42</v>
      </c>
      <c r="B87" s="38" t="s">
        <v>17</v>
      </c>
      <c r="C87" s="39"/>
      <c r="D87" s="40">
        <v>1098.16</v>
      </c>
      <c r="E87" s="39"/>
      <c r="F87" s="41"/>
      <c r="G87" s="39"/>
      <c r="H87" s="39"/>
      <c r="I87" s="12">
        <v>3524.9</v>
      </c>
      <c r="J87" s="41">
        <v>0.02</v>
      </c>
    </row>
    <row r="88" spans="1:10" s="12" customFormat="1" ht="15">
      <c r="A88" s="30" t="s">
        <v>57</v>
      </c>
      <c r="B88" s="23"/>
      <c r="C88" s="24"/>
      <c r="D88" s="24">
        <f>D89</f>
        <v>18060</v>
      </c>
      <c r="E88" s="24" t="e">
        <f>#REF!+E89</f>
        <v>#REF!</v>
      </c>
      <c r="F88" s="24" t="e">
        <f>#REF!+F89</f>
        <v>#REF!</v>
      </c>
      <c r="G88" s="24">
        <f>D88/I88</f>
        <v>5.12</v>
      </c>
      <c r="H88" s="24">
        <f>G88/12</f>
        <v>0.43</v>
      </c>
      <c r="I88" s="12">
        <v>3524.9</v>
      </c>
      <c r="J88" s="13">
        <v>0.03</v>
      </c>
    </row>
    <row r="89" spans="1:10" s="20" customFormat="1" ht="15">
      <c r="A89" s="37" t="s">
        <v>116</v>
      </c>
      <c r="B89" s="45" t="s">
        <v>22</v>
      </c>
      <c r="C89" s="39">
        <f>F89*12</f>
        <v>0</v>
      </c>
      <c r="D89" s="40">
        <v>18060</v>
      </c>
      <c r="E89" s="39"/>
      <c r="F89" s="41"/>
      <c r="G89" s="39"/>
      <c r="H89" s="39"/>
      <c r="I89" s="12">
        <v>3524.9</v>
      </c>
      <c r="J89" s="13">
        <v>0</v>
      </c>
    </row>
    <row r="90" spans="1:10" s="12" customFormat="1" ht="15">
      <c r="A90" s="30" t="s">
        <v>56</v>
      </c>
      <c r="B90" s="23"/>
      <c r="C90" s="24"/>
      <c r="D90" s="24">
        <f>D91</f>
        <v>17351.79</v>
      </c>
      <c r="E90" s="24" t="e">
        <f>E91+#REF!+E92</f>
        <v>#REF!</v>
      </c>
      <c r="F90" s="24" t="e">
        <f>F91+#REF!+F92</f>
        <v>#REF!</v>
      </c>
      <c r="G90" s="24">
        <f>D90/I90</f>
        <v>4.92</v>
      </c>
      <c r="H90" s="24">
        <f>G90/12</f>
        <v>0.41</v>
      </c>
      <c r="I90" s="12">
        <v>3524.9</v>
      </c>
      <c r="J90" s="13">
        <v>0.31</v>
      </c>
    </row>
    <row r="91" spans="1:10" s="20" customFormat="1" ht="15">
      <c r="A91" s="37" t="s">
        <v>69</v>
      </c>
      <c r="B91" s="38" t="s">
        <v>63</v>
      </c>
      <c r="C91" s="39"/>
      <c r="D91" s="40">
        <v>17351.79</v>
      </c>
      <c r="E91" s="39"/>
      <c r="F91" s="41"/>
      <c r="G91" s="39"/>
      <c r="H91" s="39"/>
      <c r="I91" s="12">
        <v>3524.9</v>
      </c>
      <c r="J91" s="41">
        <v>0.26</v>
      </c>
    </row>
    <row r="92" spans="1:10" s="20" customFormat="1" ht="25.5" customHeight="1" hidden="1">
      <c r="A92" s="37" t="s">
        <v>70</v>
      </c>
      <c r="B92" s="38" t="s">
        <v>17</v>
      </c>
      <c r="C92" s="39"/>
      <c r="D92" s="40"/>
      <c r="E92" s="39"/>
      <c r="F92" s="41"/>
      <c r="G92" s="39"/>
      <c r="H92" s="39">
        <v>0</v>
      </c>
      <c r="I92" s="12">
        <v>3524.9</v>
      </c>
      <c r="J92" s="13">
        <v>0</v>
      </c>
    </row>
    <row r="93" spans="1:10" s="20" customFormat="1" ht="25.5" customHeight="1" hidden="1">
      <c r="A93" s="44"/>
      <c r="B93" s="45"/>
      <c r="C93" s="35"/>
      <c r="D93" s="35"/>
      <c r="E93" s="35"/>
      <c r="F93" s="36"/>
      <c r="G93" s="35"/>
      <c r="H93" s="35"/>
      <c r="I93" s="12">
        <v>3524.9</v>
      </c>
      <c r="J93" s="13"/>
    </row>
    <row r="94" spans="1:10" s="12" customFormat="1" ht="38.25" thickBot="1">
      <c r="A94" s="44" t="s">
        <v>149</v>
      </c>
      <c r="B94" s="23" t="s">
        <v>12</v>
      </c>
      <c r="C94" s="35">
        <f>F94*12</f>
        <v>0</v>
      </c>
      <c r="D94" s="35">
        <f>H94*I94*12</f>
        <v>33839.04</v>
      </c>
      <c r="E94" s="35">
        <f>H94*12</f>
        <v>9.6</v>
      </c>
      <c r="F94" s="36"/>
      <c r="G94" s="35">
        <f>D94/I94</f>
        <v>9.6</v>
      </c>
      <c r="H94" s="35">
        <v>0.8</v>
      </c>
      <c r="I94" s="12">
        <v>3524.9</v>
      </c>
      <c r="J94" s="13">
        <v>0.3</v>
      </c>
    </row>
    <row r="95" spans="1:10" s="12" customFormat="1" ht="18.75" customHeight="1" hidden="1">
      <c r="A95" s="46" t="s">
        <v>33</v>
      </c>
      <c r="B95" s="34"/>
      <c r="C95" s="35">
        <f>F95*12</f>
        <v>0</v>
      </c>
      <c r="D95" s="35"/>
      <c r="E95" s="35"/>
      <c r="F95" s="36"/>
      <c r="G95" s="35">
        <f aca="true" t="shared" si="5" ref="G95:G103">H95*12</f>
        <v>0</v>
      </c>
      <c r="H95" s="35"/>
      <c r="I95" s="12">
        <v>3524.9</v>
      </c>
      <c r="J95" s="13"/>
    </row>
    <row r="96" spans="1:10" s="12" customFormat="1" ht="15" customHeight="1" hidden="1">
      <c r="A96" s="47" t="s">
        <v>78</v>
      </c>
      <c r="B96" s="48"/>
      <c r="C96" s="49"/>
      <c r="D96" s="50"/>
      <c r="E96" s="50"/>
      <c r="F96" s="51"/>
      <c r="G96" s="35">
        <f t="shared" si="5"/>
        <v>0</v>
      </c>
      <c r="H96" s="50"/>
      <c r="I96" s="12">
        <v>3524.9</v>
      </c>
      <c r="J96" s="13"/>
    </row>
    <row r="97" spans="1:10" s="12" customFormat="1" ht="15" customHeight="1" hidden="1">
      <c r="A97" s="47" t="s">
        <v>79</v>
      </c>
      <c r="B97" s="48"/>
      <c r="C97" s="49"/>
      <c r="D97" s="50"/>
      <c r="E97" s="50"/>
      <c r="F97" s="51"/>
      <c r="G97" s="35">
        <f t="shared" si="5"/>
        <v>0</v>
      </c>
      <c r="H97" s="50"/>
      <c r="I97" s="12">
        <v>3524.9</v>
      </c>
      <c r="J97" s="13"/>
    </row>
    <row r="98" spans="1:10" s="12" customFormat="1" ht="15" customHeight="1" hidden="1">
      <c r="A98" s="47" t="s">
        <v>102</v>
      </c>
      <c r="B98" s="48"/>
      <c r="C98" s="49"/>
      <c r="D98" s="50"/>
      <c r="E98" s="50"/>
      <c r="F98" s="51"/>
      <c r="G98" s="35">
        <f t="shared" si="5"/>
        <v>0</v>
      </c>
      <c r="H98" s="50"/>
      <c r="I98" s="12">
        <v>3524.9</v>
      </c>
      <c r="J98" s="13"/>
    </row>
    <row r="99" spans="1:10" s="12" customFormat="1" ht="15" customHeight="1" hidden="1">
      <c r="A99" s="47" t="s">
        <v>80</v>
      </c>
      <c r="B99" s="48"/>
      <c r="C99" s="49"/>
      <c r="D99" s="50"/>
      <c r="E99" s="50"/>
      <c r="F99" s="51"/>
      <c r="G99" s="35">
        <f t="shared" si="5"/>
        <v>0</v>
      </c>
      <c r="H99" s="50"/>
      <c r="I99" s="12">
        <v>3524.9</v>
      </c>
      <c r="J99" s="13"/>
    </row>
    <row r="100" spans="1:10" s="12" customFormat="1" ht="15" customHeight="1" hidden="1">
      <c r="A100" s="47" t="s">
        <v>81</v>
      </c>
      <c r="B100" s="48"/>
      <c r="C100" s="49"/>
      <c r="D100" s="50"/>
      <c r="E100" s="50"/>
      <c r="F100" s="51"/>
      <c r="G100" s="35">
        <f t="shared" si="5"/>
        <v>0</v>
      </c>
      <c r="H100" s="50"/>
      <c r="I100" s="12">
        <v>3524.9</v>
      </c>
      <c r="J100" s="13"/>
    </row>
    <row r="101" spans="1:10" s="12" customFormat="1" ht="15" customHeight="1" hidden="1">
      <c r="A101" s="47" t="s">
        <v>82</v>
      </c>
      <c r="B101" s="48"/>
      <c r="C101" s="49"/>
      <c r="D101" s="50"/>
      <c r="E101" s="50"/>
      <c r="F101" s="51"/>
      <c r="G101" s="35">
        <f t="shared" si="5"/>
        <v>0</v>
      </c>
      <c r="H101" s="50"/>
      <c r="I101" s="12">
        <v>3524.9</v>
      </c>
      <c r="J101" s="13"/>
    </row>
    <row r="102" spans="1:10" s="12" customFormat="1" ht="28.5" customHeight="1" hidden="1">
      <c r="A102" s="47" t="s">
        <v>83</v>
      </c>
      <c r="B102" s="48"/>
      <c r="C102" s="49"/>
      <c r="D102" s="49"/>
      <c r="E102" s="49"/>
      <c r="F102" s="49"/>
      <c r="G102" s="35">
        <f t="shared" si="5"/>
        <v>0</v>
      </c>
      <c r="H102" s="49"/>
      <c r="I102" s="12">
        <v>3524.9</v>
      </c>
      <c r="J102" s="13"/>
    </row>
    <row r="103" spans="1:10" s="12" customFormat="1" ht="15.75" customHeight="1" hidden="1" thickBot="1">
      <c r="A103" s="52" t="s">
        <v>103</v>
      </c>
      <c r="B103" s="53"/>
      <c r="C103" s="50"/>
      <c r="D103" s="50"/>
      <c r="E103" s="50"/>
      <c r="F103" s="50"/>
      <c r="G103" s="35">
        <f t="shared" si="5"/>
        <v>0</v>
      </c>
      <c r="H103" s="50"/>
      <c r="I103" s="12">
        <v>3524.9</v>
      </c>
      <c r="J103" s="13"/>
    </row>
    <row r="104" spans="1:10" s="12" customFormat="1" ht="19.5" thickBot="1">
      <c r="A104" s="61" t="s">
        <v>110</v>
      </c>
      <c r="B104" s="62" t="s">
        <v>11</v>
      </c>
      <c r="C104" s="33"/>
      <c r="D104" s="55">
        <f>G104*I104</f>
        <v>73176.92</v>
      </c>
      <c r="E104" s="33"/>
      <c r="F104" s="55"/>
      <c r="G104" s="33">
        <f>12*H104</f>
        <v>20.76</v>
      </c>
      <c r="H104" s="33">
        <v>1.73</v>
      </c>
      <c r="I104" s="12">
        <v>3524.9</v>
      </c>
      <c r="J104" s="13"/>
    </row>
    <row r="105" spans="1:10" s="12" customFormat="1" ht="19.5" thickBot="1">
      <c r="A105" s="56" t="s">
        <v>34</v>
      </c>
      <c r="B105" s="57"/>
      <c r="C105" s="58" t="e">
        <f>F105*12</f>
        <v>#REF!</v>
      </c>
      <c r="D105" s="59">
        <f>D104+D94+D90+D88+D86+D76+D72+D61+D46+D45+D44+D43+D42+D38+D37+D36+D35+D34+D25+D16</f>
        <v>690243.89</v>
      </c>
      <c r="E105" s="59" t="e">
        <f>E104+E94+E90+E88+E86+E76+E72+E61+E46+E45+E44+E43+E42+E38+E37+E36+E35+E34+E25+E16</f>
        <v>#REF!</v>
      </c>
      <c r="F105" s="59" t="e">
        <f>F104+F94+F90+F88+F86+F76+F72+F61+F46+F45+F44+F43+F42+F38+F37+F36+F35+F34+F25+F16</f>
        <v>#REF!</v>
      </c>
      <c r="G105" s="59">
        <f>G104+G94+G90+G88+G86+G76+G72+G61+G46+G45+G44+G43+G42+G38+G37+G36+G35+G34+G25+G16</f>
        <v>195.81</v>
      </c>
      <c r="H105" s="59">
        <f>H104+H94+H90+H88+H86+H76+H72+H61+H46+H45+H44+H43+H42+H38+H37+H36+H35+H34+H25+H16</f>
        <v>16.33</v>
      </c>
      <c r="I105" s="12">
        <v>3524.9</v>
      </c>
      <c r="J105" s="59">
        <v>11.22</v>
      </c>
    </row>
    <row r="106" spans="1:10" s="12" customFormat="1" ht="19.5" customHeight="1" hidden="1" thickBot="1">
      <c r="A106" s="56" t="s">
        <v>84</v>
      </c>
      <c r="B106" s="57"/>
      <c r="C106" s="58"/>
      <c r="D106" s="60">
        <f>G106*I106</f>
        <v>6344.82</v>
      </c>
      <c r="E106" s="58"/>
      <c r="F106" s="59"/>
      <c r="G106" s="58">
        <f>H106*12</f>
        <v>1.8</v>
      </c>
      <c r="H106" s="59">
        <v>0.15</v>
      </c>
      <c r="I106" s="12">
        <v>3524.9</v>
      </c>
      <c r="J106" s="13"/>
    </row>
    <row r="107" spans="1:10" s="12" customFormat="1" ht="19.5" customHeight="1" hidden="1" thickBot="1">
      <c r="A107" s="56" t="s">
        <v>85</v>
      </c>
      <c r="B107" s="57"/>
      <c r="C107" s="58"/>
      <c r="D107" s="60">
        <f>D105+D106</f>
        <v>696588.71</v>
      </c>
      <c r="E107" s="58"/>
      <c r="F107" s="59"/>
      <c r="G107" s="60">
        <f>G105+G106</f>
        <v>197.61</v>
      </c>
      <c r="H107" s="59">
        <f>H105+H106</f>
        <v>16.48</v>
      </c>
      <c r="I107" s="12">
        <v>3524.9</v>
      </c>
      <c r="J107" s="13"/>
    </row>
    <row r="108" spans="1:10" s="66" customFormat="1" ht="20.25" customHeight="1" hidden="1" thickBot="1">
      <c r="A108" s="61" t="s">
        <v>29</v>
      </c>
      <c r="B108" s="62" t="s">
        <v>11</v>
      </c>
      <c r="C108" s="62" t="s">
        <v>30</v>
      </c>
      <c r="D108" s="63"/>
      <c r="E108" s="62" t="s">
        <v>30</v>
      </c>
      <c r="F108" s="64"/>
      <c r="G108" s="62" t="s">
        <v>30</v>
      </c>
      <c r="H108" s="64"/>
      <c r="I108" s="12">
        <v>3524.9</v>
      </c>
      <c r="J108" s="65"/>
    </row>
    <row r="109" spans="1:10" s="68" customFormat="1" ht="15">
      <c r="A109" s="67"/>
      <c r="I109" s="12"/>
      <c r="J109" s="69"/>
    </row>
    <row r="110" spans="1:10" s="68" customFormat="1" ht="15">
      <c r="A110" s="67"/>
      <c r="I110" s="12"/>
      <c r="J110" s="69"/>
    </row>
    <row r="111" spans="1:10" s="68" customFormat="1" ht="15.75" thickBot="1">
      <c r="A111" s="67"/>
      <c r="I111" s="12"/>
      <c r="J111" s="69"/>
    </row>
    <row r="112" spans="1:10" s="12" customFormat="1" ht="30.75" thickBot="1">
      <c r="A112" s="70" t="s">
        <v>105</v>
      </c>
      <c r="B112" s="54"/>
      <c r="C112" s="54">
        <f>F112*12</f>
        <v>0</v>
      </c>
      <c r="D112" s="71">
        <f>D113+D114+D115+D116+D117+D118+D119</f>
        <v>251777.99</v>
      </c>
      <c r="E112" s="71">
        <f>E113+E114+E115+E116+E117+E118+E119</f>
        <v>0</v>
      </c>
      <c r="F112" s="71">
        <f>F113+F114+F115+F116+F117+F118+F119</f>
        <v>0</v>
      </c>
      <c r="G112" s="71">
        <f>G113+G114+G115+G116+G117+G118+G119</f>
        <v>71.42</v>
      </c>
      <c r="H112" s="71">
        <f>H113+H114+H115+H116+H117+H118+H119</f>
        <v>5.97</v>
      </c>
      <c r="I112" s="12">
        <v>3524.9</v>
      </c>
      <c r="J112" s="13"/>
    </row>
    <row r="113" spans="1:10" s="12" customFormat="1" ht="15.75" thickBot="1">
      <c r="A113" s="47" t="s">
        <v>152</v>
      </c>
      <c r="B113" s="48"/>
      <c r="C113" s="49"/>
      <c r="D113" s="49">
        <v>52000</v>
      </c>
      <c r="E113" s="50"/>
      <c r="F113" s="51"/>
      <c r="G113" s="90">
        <f aca="true" t="shared" si="6" ref="G113:G119">D113/I113</f>
        <v>14.75</v>
      </c>
      <c r="H113" s="72">
        <f aca="true" t="shared" si="7" ref="H113:H119">G113/12</f>
        <v>1.23</v>
      </c>
      <c r="I113" s="12">
        <v>3524.9</v>
      </c>
      <c r="J113" s="13"/>
    </row>
    <row r="114" spans="1:10" s="12" customFormat="1" ht="15.75" thickBot="1">
      <c r="A114" s="86" t="s">
        <v>124</v>
      </c>
      <c r="B114" s="48"/>
      <c r="C114" s="49"/>
      <c r="D114" s="49">
        <v>24309.78</v>
      </c>
      <c r="E114" s="50"/>
      <c r="F114" s="51"/>
      <c r="G114" s="90">
        <f t="shared" si="6"/>
        <v>6.9</v>
      </c>
      <c r="H114" s="72">
        <f t="shared" si="7"/>
        <v>0.58</v>
      </c>
      <c r="I114" s="12">
        <v>3524.9</v>
      </c>
      <c r="J114" s="13"/>
    </row>
    <row r="115" spans="1:10" s="12" customFormat="1" ht="15.75" customHeight="1" thickBot="1">
      <c r="A115" s="87" t="s">
        <v>130</v>
      </c>
      <c r="B115" s="48"/>
      <c r="C115" s="49"/>
      <c r="D115" s="49">
        <v>2934.33</v>
      </c>
      <c r="E115" s="50"/>
      <c r="F115" s="91"/>
      <c r="G115" s="100">
        <f t="shared" si="6"/>
        <v>0.83</v>
      </c>
      <c r="H115" s="49">
        <f t="shared" si="7"/>
        <v>0.07</v>
      </c>
      <c r="I115" s="12">
        <v>3524.9</v>
      </c>
      <c r="J115" s="13"/>
    </row>
    <row r="116" spans="1:10" s="12" customFormat="1" ht="15.75" customHeight="1" thickBot="1">
      <c r="A116" s="87" t="s">
        <v>132</v>
      </c>
      <c r="B116" s="48"/>
      <c r="C116" s="49"/>
      <c r="D116" s="49">
        <v>5779.3</v>
      </c>
      <c r="E116" s="50"/>
      <c r="F116" s="91"/>
      <c r="G116" s="100">
        <f t="shared" si="6"/>
        <v>1.64</v>
      </c>
      <c r="H116" s="49">
        <f t="shared" si="7"/>
        <v>0.14</v>
      </c>
      <c r="I116" s="12">
        <v>3524.9</v>
      </c>
      <c r="J116" s="13"/>
    </row>
    <row r="117" spans="1:10" s="12" customFormat="1" ht="15.75" customHeight="1">
      <c r="A117" s="87" t="s">
        <v>133</v>
      </c>
      <c r="B117" s="48"/>
      <c r="C117" s="49"/>
      <c r="D117" s="49">
        <v>8263.83</v>
      </c>
      <c r="E117" s="50"/>
      <c r="F117" s="91"/>
      <c r="G117" s="100">
        <f t="shared" si="6"/>
        <v>2.34</v>
      </c>
      <c r="H117" s="49">
        <f t="shared" si="7"/>
        <v>0.2</v>
      </c>
      <c r="I117" s="12">
        <v>3524.9</v>
      </c>
      <c r="J117" s="13"/>
    </row>
    <row r="118" spans="1:10" s="12" customFormat="1" ht="15.75" customHeight="1" thickBot="1">
      <c r="A118" s="101" t="s">
        <v>136</v>
      </c>
      <c r="B118" s="53"/>
      <c r="C118" s="50"/>
      <c r="D118" s="50">
        <v>722.42</v>
      </c>
      <c r="E118" s="50"/>
      <c r="F118" s="91"/>
      <c r="G118" s="50">
        <f t="shared" si="6"/>
        <v>0.2</v>
      </c>
      <c r="H118" s="50">
        <f t="shared" si="7"/>
        <v>0.02</v>
      </c>
      <c r="I118" s="12">
        <v>3524.9</v>
      </c>
      <c r="J118" s="13"/>
    </row>
    <row r="119" spans="1:10" s="12" customFormat="1" ht="15.75" customHeight="1">
      <c r="A119" s="94" t="s">
        <v>156</v>
      </c>
      <c r="B119" s="48"/>
      <c r="C119" s="96"/>
      <c r="D119" s="90">
        <v>157768.33</v>
      </c>
      <c r="E119" s="49"/>
      <c r="F119" s="49"/>
      <c r="G119" s="49">
        <f t="shared" si="6"/>
        <v>44.76</v>
      </c>
      <c r="H119" s="49">
        <f t="shared" si="7"/>
        <v>3.73</v>
      </c>
      <c r="I119" s="12">
        <v>3524.9</v>
      </c>
      <c r="J119" s="13"/>
    </row>
    <row r="120" spans="1:10" s="68" customFormat="1" ht="12.75">
      <c r="A120" s="67"/>
      <c r="J120" s="69"/>
    </row>
    <row r="121" spans="1:10" s="68" customFormat="1" ht="13.5" thickBot="1">
      <c r="A121" s="67"/>
      <c r="J121" s="69"/>
    </row>
    <row r="122" spans="1:10" s="76" customFormat="1" ht="15.75" thickBot="1">
      <c r="A122" s="73" t="s">
        <v>85</v>
      </c>
      <c r="B122" s="74"/>
      <c r="C122" s="74"/>
      <c r="D122" s="75">
        <f>D105+D112</f>
        <v>942021.88</v>
      </c>
      <c r="E122" s="75" t="e">
        <f>E105+E112</f>
        <v>#REF!</v>
      </c>
      <c r="F122" s="75" t="e">
        <f>F105+F112</f>
        <v>#REF!</v>
      </c>
      <c r="G122" s="75">
        <f>G105+G112</f>
        <v>267.23</v>
      </c>
      <c r="H122" s="75">
        <f>H105+H112</f>
        <v>22.3</v>
      </c>
      <c r="J122" s="77"/>
    </row>
    <row r="123" spans="1:10" s="68" customFormat="1" ht="12.75">
      <c r="A123" s="67"/>
      <c r="J123" s="69"/>
    </row>
    <row r="124" spans="1:10" s="68" customFormat="1" ht="12.75">
      <c r="A124" s="67"/>
      <c r="J124" s="69"/>
    </row>
    <row r="125" spans="1:10" s="68" customFormat="1" ht="12.75">
      <c r="A125" s="67"/>
      <c r="J125" s="69"/>
    </row>
    <row r="126" spans="1:10" s="68" customFormat="1" ht="12.75">
      <c r="A126" s="67"/>
      <c r="J126" s="69"/>
    </row>
    <row r="127" spans="1:10" s="68" customFormat="1" ht="12.75">
      <c r="A127" s="67"/>
      <c r="J127" s="69"/>
    </row>
    <row r="128" spans="1:10" s="68" customFormat="1" ht="12.75">
      <c r="A128" s="67"/>
      <c r="J128" s="69"/>
    </row>
    <row r="129" spans="1:10" s="68" customFormat="1" ht="12.75">
      <c r="A129" s="67"/>
      <c r="J129" s="69"/>
    </row>
    <row r="130" spans="1:10" s="68" customFormat="1" ht="12.75">
      <c r="A130" s="67"/>
      <c r="J130" s="69"/>
    </row>
    <row r="131" spans="1:10" s="81" customFormat="1" ht="18.75">
      <c r="A131" s="78"/>
      <c r="B131" s="79"/>
      <c r="C131" s="80"/>
      <c r="D131" s="80"/>
      <c r="E131" s="80"/>
      <c r="F131" s="80"/>
      <c r="G131" s="80"/>
      <c r="H131" s="80"/>
      <c r="J131" s="82"/>
    </row>
    <row r="132" spans="1:10" s="66" customFormat="1" ht="19.5">
      <c r="A132" s="83"/>
      <c r="B132" s="84"/>
      <c r="C132" s="85"/>
      <c r="D132" s="85"/>
      <c r="E132" s="85"/>
      <c r="F132" s="85"/>
      <c r="G132" s="85"/>
      <c r="H132" s="85"/>
      <c r="J132" s="65"/>
    </row>
    <row r="133" spans="1:10" s="68" customFormat="1" ht="14.25">
      <c r="A133" s="110" t="s">
        <v>31</v>
      </c>
      <c r="B133" s="110"/>
      <c r="C133" s="110"/>
      <c r="D133" s="110"/>
      <c r="E133" s="110"/>
      <c r="F133" s="110"/>
      <c r="J133" s="69"/>
    </row>
    <row r="134" s="68" customFormat="1" ht="12.75">
      <c r="J134" s="69"/>
    </row>
    <row r="135" spans="1:10" s="68" customFormat="1" ht="12.75">
      <c r="A135" s="67" t="s">
        <v>32</v>
      </c>
      <c r="J135" s="69"/>
    </row>
    <row r="136" s="68" customFormat="1" ht="12.75">
      <c r="J136" s="69"/>
    </row>
    <row r="137" s="68" customFormat="1" ht="12.75">
      <c r="J137" s="69"/>
    </row>
    <row r="138" s="68" customFormat="1" ht="12.75">
      <c r="J138" s="69"/>
    </row>
    <row r="139" s="68" customFormat="1" ht="12.75">
      <c r="J139" s="69"/>
    </row>
    <row r="140" s="68" customFormat="1" ht="12.75">
      <c r="J140" s="69"/>
    </row>
    <row r="141" s="68" customFormat="1" ht="12.75">
      <c r="J141" s="69"/>
    </row>
    <row r="142" s="68" customFormat="1" ht="12.75">
      <c r="J142" s="69"/>
    </row>
    <row r="143" s="68" customFormat="1" ht="12.75">
      <c r="J143" s="69"/>
    </row>
    <row r="144" s="68" customFormat="1" ht="12.75">
      <c r="J144" s="69"/>
    </row>
    <row r="145" s="68" customFormat="1" ht="12.75">
      <c r="J145" s="69"/>
    </row>
    <row r="146" s="68" customFormat="1" ht="12.75">
      <c r="J146" s="69"/>
    </row>
    <row r="147" s="68" customFormat="1" ht="12.75">
      <c r="J147" s="69"/>
    </row>
    <row r="148" s="68" customFormat="1" ht="12.75">
      <c r="J148" s="69"/>
    </row>
    <row r="149" s="68" customFormat="1" ht="12.75">
      <c r="J149" s="69"/>
    </row>
    <row r="150" s="68" customFormat="1" ht="12.75">
      <c r="J150" s="69"/>
    </row>
    <row r="151" s="68" customFormat="1" ht="12.75">
      <c r="J151" s="69"/>
    </row>
    <row r="152" s="68" customFormat="1" ht="12.75">
      <c r="J152" s="69"/>
    </row>
    <row r="153" s="68" customFormat="1" ht="12.75">
      <c r="J153" s="69"/>
    </row>
  </sheetData>
  <sheetProtection/>
  <mergeCells count="13">
    <mergeCell ref="A133:F133"/>
    <mergeCell ref="A8:H8"/>
    <mergeCell ref="A9:H9"/>
    <mergeCell ref="A10:H10"/>
    <mergeCell ref="A11:H11"/>
    <mergeCell ref="A12:H12"/>
    <mergeCell ref="A15:H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zoomScale="75" zoomScaleNormal="75" zoomScalePageLayoutView="0" workbookViewId="0" topLeftCell="A1">
      <selection activeCell="A1" sqref="A1:H13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11" t="s">
        <v>0</v>
      </c>
      <c r="B1" s="112"/>
      <c r="C1" s="112"/>
      <c r="D1" s="112"/>
      <c r="E1" s="112"/>
      <c r="F1" s="112"/>
      <c r="G1" s="112"/>
      <c r="H1" s="112"/>
    </row>
    <row r="2" spans="2:8" ht="12.75" customHeight="1">
      <c r="B2" s="113" t="s">
        <v>1</v>
      </c>
      <c r="C2" s="113"/>
      <c r="D2" s="113"/>
      <c r="E2" s="113"/>
      <c r="F2" s="113"/>
      <c r="G2" s="112"/>
      <c r="H2" s="112"/>
    </row>
    <row r="3" spans="1:8" ht="24" customHeight="1">
      <c r="A3" s="88" t="s">
        <v>139</v>
      </c>
      <c r="B3" s="113" t="s">
        <v>2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35</v>
      </c>
      <c r="C4" s="113"/>
      <c r="D4" s="113"/>
      <c r="E4" s="113"/>
      <c r="F4" s="113"/>
      <c r="G4" s="112"/>
      <c r="H4" s="112"/>
    </row>
    <row r="5" spans="1:10" ht="15.75" customHeight="1">
      <c r="A5" s="114"/>
      <c r="B5" s="114"/>
      <c r="C5" s="114"/>
      <c r="D5" s="114"/>
      <c r="E5" s="114"/>
      <c r="F5" s="114"/>
      <c r="G5" s="114"/>
      <c r="H5" s="114"/>
      <c r="J5" s="1"/>
    </row>
    <row r="6" spans="1:10" ht="21.75" customHeight="1">
      <c r="A6" s="115"/>
      <c r="B6" s="115"/>
      <c r="C6" s="115"/>
      <c r="D6" s="115"/>
      <c r="E6" s="115"/>
      <c r="F6" s="115"/>
      <c r="G6" s="115"/>
      <c r="H6" s="115"/>
      <c r="J6" s="1"/>
    </row>
    <row r="7" spans="2:9" ht="35.25" customHeight="1" hidden="1">
      <c r="B7" s="3"/>
      <c r="C7" s="3"/>
      <c r="D7" s="3"/>
      <c r="E7" s="3"/>
      <c r="F7" s="3"/>
      <c r="G7" s="3"/>
      <c r="H7" s="3"/>
      <c r="I7" s="3"/>
    </row>
    <row r="8" spans="1:9" ht="22.5" customHeight="1">
      <c r="A8" s="115" t="s">
        <v>140</v>
      </c>
      <c r="B8" s="115"/>
      <c r="C8" s="115"/>
      <c r="D8" s="115"/>
      <c r="E8" s="115"/>
      <c r="F8" s="115"/>
      <c r="G8" s="115"/>
      <c r="H8" s="115"/>
      <c r="I8" s="3"/>
    </row>
    <row r="9" spans="1:10" s="4" customFormat="1" ht="22.5" customHeight="1">
      <c r="A9" s="116" t="s">
        <v>3</v>
      </c>
      <c r="B9" s="116"/>
      <c r="C9" s="116"/>
      <c r="D9" s="116"/>
      <c r="E9" s="117"/>
      <c r="F9" s="117"/>
      <c r="G9" s="117"/>
      <c r="H9" s="117"/>
      <c r="J9" s="5"/>
    </row>
    <row r="10" spans="1:8" s="6" customFormat="1" ht="18.75" customHeight="1">
      <c r="A10" s="116" t="s">
        <v>151</v>
      </c>
      <c r="B10" s="116"/>
      <c r="C10" s="116"/>
      <c r="D10" s="116"/>
      <c r="E10" s="117"/>
      <c r="F10" s="117"/>
      <c r="G10" s="117"/>
      <c r="H10" s="117"/>
    </row>
    <row r="11" spans="1:8" s="7" customFormat="1" ht="17.25" customHeight="1">
      <c r="A11" s="102" t="s">
        <v>76</v>
      </c>
      <c r="B11" s="102"/>
      <c r="C11" s="102"/>
      <c r="D11" s="102"/>
      <c r="E11" s="103"/>
      <c r="F11" s="103"/>
      <c r="G11" s="103"/>
      <c r="H11" s="103"/>
    </row>
    <row r="12" spans="1:8" s="6" customFormat="1" ht="30" customHeight="1" thickBot="1">
      <c r="A12" s="104" t="s">
        <v>91</v>
      </c>
      <c r="B12" s="104"/>
      <c r="C12" s="104"/>
      <c r="D12" s="104"/>
      <c r="E12" s="105"/>
      <c r="F12" s="105"/>
      <c r="G12" s="105"/>
      <c r="H12" s="105"/>
    </row>
    <row r="13" spans="1:10" s="12" customFormat="1" ht="139.5" customHeight="1" thickBot="1">
      <c r="A13" s="8" t="s">
        <v>4</v>
      </c>
      <c r="B13" s="9" t="s">
        <v>5</v>
      </c>
      <c r="C13" s="10" t="s">
        <v>6</v>
      </c>
      <c r="D13" s="10" t="s">
        <v>36</v>
      </c>
      <c r="E13" s="10" t="s">
        <v>6</v>
      </c>
      <c r="F13" s="11" t="s">
        <v>7</v>
      </c>
      <c r="G13" s="10" t="s">
        <v>6</v>
      </c>
      <c r="H13" s="11" t="s">
        <v>7</v>
      </c>
      <c r="J13" s="13"/>
    </row>
    <row r="14" spans="1:10" s="20" customFormat="1" ht="12.75">
      <c r="A14" s="14">
        <v>1</v>
      </c>
      <c r="B14" s="15">
        <v>2</v>
      </c>
      <c r="C14" s="15">
        <v>3</v>
      </c>
      <c r="D14" s="16"/>
      <c r="E14" s="15">
        <v>3</v>
      </c>
      <c r="F14" s="17">
        <v>4</v>
      </c>
      <c r="G14" s="18">
        <v>3</v>
      </c>
      <c r="H14" s="19">
        <v>4</v>
      </c>
      <c r="J14" s="21"/>
    </row>
    <row r="15" spans="1:10" s="20" customFormat="1" ht="49.5" customHeight="1">
      <c r="A15" s="106" t="s">
        <v>8</v>
      </c>
      <c r="B15" s="107"/>
      <c r="C15" s="107"/>
      <c r="D15" s="107"/>
      <c r="E15" s="107"/>
      <c r="F15" s="107"/>
      <c r="G15" s="108"/>
      <c r="H15" s="109"/>
      <c r="J15" s="21"/>
    </row>
    <row r="16" spans="1:10" s="12" customFormat="1" ht="18.75" customHeight="1">
      <c r="A16" s="22" t="s">
        <v>118</v>
      </c>
      <c r="B16" s="23"/>
      <c r="C16" s="24">
        <f>F16*12</f>
        <v>0</v>
      </c>
      <c r="D16" s="25">
        <f>G16*I16</f>
        <v>124781.46</v>
      </c>
      <c r="E16" s="24">
        <f>H16*12</f>
        <v>35.4</v>
      </c>
      <c r="F16" s="26"/>
      <c r="G16" s="24">
        <f>H16*12</f>
        <v>35.4</v>
      </c>
      <c r="H16" s="24">
        <f>H21+H23</f>
        <v>2.95</v>
      </c>
      <c r="I16" s="12">
        <v>3524.9</v>
      </c>
      <c r="J16" s="13">
        <v>2.24</v>
      </c>
    </row>
    <row r="17" spans="1:10" s="12" customFormat="1" ht="31.5" customHeight="1">
      <c r="A17" s="27" t="s">
        <v>92</v>
      </c>
      <c r="B17" s="28" t="s">
        <v>93</v>
      </c>
      <c r="C17" s="24"/>
      <c r="D17" s="25"/>
      <c r="E17" s="24"/>
      <c r="F17" s="26"/>
      <c r="G17" s="24"/>
      <c r="H17" s="24"/>
      <c r="I17" s="12">
        <v>3524.9</v>
      </c>
      <c r="J17" s="13"/>
    </row>
    <row r="18" spans="1:10" s="12" customFormat="1" ht="15">
      <c r="A18" s="27" t="s">
        <v>94</v>
      </c>
      <c r="B18" s="28" t="s">
        <v>93</v>
      </c>
      <c r="C18" s="24"/>
      <c r="D18" s="25"/>
      <c r="E18" s="24"/>
      <c r="F18" s="26"/>
      <c r="G18" s="24"/>
      <c r="H18" s="24"/>
      <c r="I18" s="12">
        <v>3524.9</v>
      </c>
      <c r="J18" s="13"/>
    </row>
    <row r="19" spans="1:10" s="12" customFormat="1" ht="15">
      <c r="A19" s="27" t="s">
        <v>95</v>
      </c>
      <c r="B19" s="28" t="s">
        <v>96</v>
      </c>
      <c r="C19" s="24"/>
      <c r="D19" s="25"/>
      <c r="E19" s="24"/>
      <c r="F19" s="26"/>
      <c r="G19" s="24"/>
      <c r="H19" s="24"/>
      <c r="I19" s="12">
        <v>3524.9</v>
      </c>
      <c r="J19" s="13"/>
    </row>
    <row r="20" spans="1:10" s="12" customFormat="1" ht="15">
      <c r="A20" s="27" t="s">
        <v>97</v>
      </c>
      <c r="B20" s="28" t="s">
        <v>93</v>
      </c>
      <c r="C20" s="24"/>
      <c r="D20" s="25"/>
      <c r="E20" s="24"/>
      <c r="F20" s="26"/>
      <c r="G20" s="24"/>
      <c r="H20" s="24"/>
      <c r="I20" s="12">
        <v>3524.9</v>
      </c>
      <c r="J20" s="13"/>
    </row>
    <row r="21" spans="1:10" s="12" customFormat="1" ht="15">
      <c r="A21" s="92" t="s">
        <v>117</v>
      </c>
      <c r="B21" s="28"/>
      <c r="C21" s="24"/>
      <c r="D21" s="25"/>
      <c r="E21" s="24"/>
      <c r="F21" s="26"/>
      <c r="G21" s="24"/>
      <c r="H21" s="24">
        <v>2.83</v>
      </c>
      <c r="I21" s="12">
        <v>3524.9</v>
      </c>
      <c r="J21" s="13"/>
    </row>
    <row r="22" spans="1:10" s="12" customFormat="1" ht="15">
      <c r="A22" s="27" t="s">
        <v>111</v>
      </c>
      <c r="B22" s="28" t="s">
        <v>93</v>
      </c>
      <c r="C22" s="24"/>
      <c r="D22" s="25"/>
      <c r="E22" s="24"/>
      <c r="F22" s="26"/>
      <c r="G22" s="24"/>
      <c r="H22" s="96">
        <v>0.12</v>
      </c>
      <c r="I22" s="12">
        <v>3524.9</v>
      </c>
      <c r="J22" s="13"/>
    </row>
    <row r="23" spans="1:10" s="12" customFormat="1" ht="15">
      <c r="A23" s="92" t="s">
        <v>117</v>
      </c>
      <c r="B23" s="28"/>
      <c r="C23" s="24"/>
      <c r="D23" s="25"/>
      <c r="E23" s="24"/>
      <c r="F23" s="26"/>
      <c r="G23" s="24"/>
      <c r="H23" s="24">
        <f>H22</f>
        <v>0.12</v>
      </c>
      <c r="I23" s="12">
        <v>3524.9</v>
      </c>
      <c r="J23" s="13"/>
    </row>
    <row r="24" spans="1:10" s="12" customFormat="1" ht="30">
      <c r="A24" s="22" t="s">
        <v>10</v>
      </c>
      <c r="B24" s="29"/>
      <c r="C24" s="24">
        <f>F24*12</f>
        <v>0</v>
      </c>
      <c r="D24" s="25">
        <f>G24*I24</f>
        <v>173002.09</v>
      </c>
      <c r="E24" s="24">
        <f>H24*12</f>
        <v>49.08</v>
      </c>
      <c r="F24" s="26"/>
      <c r="G24" s="24">
        <f>H24*12</f>
        <v>49.08</v>
      </c>
      <c r="H24" s="24">
        <v>4.09</v>
      </c>
      <c r="I24" s="12">
        <v>3524.9</v>
      </c>
      <c r="J24" s="13">
        <v>3.24</v>
      </c>
    </row>
    <row r="25" spans="1:10" s="12" customFormat="1" ht="15">
      <c r="A25" s="27" t="s">
        <v>86</v>
      </c>
      <c r="B25" s="28" t="s">
        <v>11</v>
      </c>
      <c r="C25" s="24"/>
      <c r="D25" s="25"/>
      <c r="E25" s="24"/>
      <c r="F25" s="26"/>
      <c r="G25" s="24"/>
      <c r="H25" s="24"/>
      <c r="I25" s="12">
        <v>3524.9</v>
      </c>
      <c r="J25" s="13"/>
    </row>
    <row r="26" spans="1:10" s="12" customFormat="1" ht="15">
      <c r="A26" s="27" t="s">
        <v>87</v>
      </c>
      <c r="B26" s="28" t="s">
        <v>11</v>
      </c>
      <c r="C26" s="24"/>
      <c r="D26" s="25"/>
      <c r="E26" s="24"/>
      <c r="F26" s="26"/>
      <c r="G26" s="24"/>
      <c r="H26" s="24"/>
      <c r="I26" s="12">
        <v>3524.9</v>
      </c>
      <c r="J26" s="13"/>
    </row>
    <row r="27" spans="1:10" s="12" customFormat="1" ht="15">
      <c r="A27" s="27" t="s">
        <v>108</v>
      </c>
      <c r="B27" s="28" t="s">
        <v>109</v>
      </c>
      <c r="C27" s="24"/>
      <c r="D27" s="25"/>
      <c r="E27" s="24"/>
      <c r="F27" s="26"/>
      <c r="G27" s="24"/>
      <c r="H27" s="24"/>
      <c r="I27" s="12">
        <v>3524.9</v>
      </c>
      <c r="J27" s="13"/>
    </row>
    <row r="28" spans="1:10" s="12" customFormat="1" ht="15">
      <c r="A28" s="27" t="s">
        <v>88</v>
      </c>
      <c r="B28" s="28" t="s">
        <v>11</v>
      </c>
      <c r="C28" s="24"/>
      <c r="D28" s="25"/>
      <c r="E28" s="24"/>
      <c r="F28" s="26"/>
      <c r="G28" s="24"/>
      <c r="H28" s="24"/>
      <c r="I28" s="12">
        <v>3524.9</v>
      </c>
      <c r="J28" s="13"/>
    </row>
    <row r="29" spans="1:10" s="12" customFormat="1" ht="25.5">
      <c r="A29" s="27" t="s">
        <v>89</v>
      </c>
      <c r="B29" s="28" t="s">
        <v>12</v>
      </c>
      <c r="C29" s="24"/>
      <c r="D29" s="25"/>
      <c r="E29" s="24"/>
      <c r="F29" s="26"/>
      <c r="G29" s="24"/>
      <c r="H29" s="24"/>
      <c r="I29" s="12">
        <v>3524.9</v>
      </c>
      <c r="J29" s="13"/>
    </row>
    <row r="30" spans="1:10" s="12" customFormat="1" ht="15">
      <c r="A30" s="27" t="s">
        <v>98</v>
      </c>
      <c r="B30" s="28" t="s">
        <v>11</v>
      </c>
      <c r="C30" s="24"/>
      <c r="D30" s="25"/>
      <c r="E30" s="24"/>
      <c r="F30" s="26"/>
      <c r="G30" s="24"/>
      <c r="H30" s="24"/>
      <c r="I30" s="12">
        <v>3524.9</v>
      </c>
      <c r="J30" s="13"/>
    </row>
    <row r="31" spans="1:10" s="12" customFormat="1" ht="15">
      <c r="A31" s="27" t="s">
        <v>99</v>
      </c>
      <c r="B31" s="28" t="s">
        <v>11</v>
      </c>
      <c r="C31" s="24"/>
      <c r="D31" s="25"/>
      <c r="E31" s="24"/>
      <c r="F31" s="26"/>
      <c r="G31" s="24"/>
      <c r="H31" s="24"/>
      <c r="I31" s="12">
        <v>3524.9</v>
      </c>
      <c r="J31" s="13"/>
    </row>
    <row r="32" spans="1:10" s="12" customFormat="1" ht="25.5">
      <c r="A32" s="27" t="s">
        <v>100</v>
      </c>
      <c r="B32" s="28" t="s">
        <v>90</v>
      </c>
      <c r="C32" s="24"/>
      <c r="D32" s="25"/>
      <c r="E32" s="24"/>
      <c r="F32" s="26"/>
      <c r="G32" s="24"/>
      <c r="H32" s="24"/>
      <c r="I32" s="12">
        <v>3524.9</v>
      </c>
      <c r="J32" s="13"/>
    </row>
    <row r="33" spans="1:10" s="32" customFormat="1" ht="15">
      <c r="A33" s="30" t="s">
        <v>13</v>
      </c>
      <c r="B33" s="23" t="s">
        <v>14</v>
      </c>
      <c r="C33" s="24">
        <f>F33*12</f>
        <v>0</v>
      </c>
      <c r="D33" s="25">
        <f aca="true" t="shared" si="0" ref="D33:D41">G33*I33</f>
        <v>31724.1</v>
      </c>
      <c r="E33" s="24">
        <f>H33*12</f>
        <v>9</v>
      </c>
      <c r="F33" s="31"/>
      <c r="G33" s="24">
        <f>H33*12</f>
        <v>9</v>
      </c>
      <c r="H33" s="24">
        <v>0.75</v>
      </c>
      <c r="I33" s="12">
        <v>3524.9</v>
      </c>
      <c r="J33" s="13">
        <v>0.6</v>
      </c>
    </row>
    <row r="34" spans="1:10" s="12" customFormat="1" ht="15">
      <c r="A34" s="30" t="s">
        <v>15</v>
      </c>
      <c r="B34" s="23" t="s">
        <v>16</v>
      </c>
      <c r="C34" s="24">
        <f>F34*12</f>
        <v>0</v>
      </c>
      <c r="D34" s="25">
        <f t="shared" si="0"/>
        <v>103632.06</v>
      </c>
      <c r="E34" s="24">
        <f>H34*12</f>
        <v>29.4</v>
      </c>
      <c r="F34" s="31"/>
      <c r="G34" s="24">
        <f>H34*12</f>
        <v>29.4</v>
      </c>
      <c r="H34" s="24">
        <v>2.45</v>
      </c>
      <c r="I34" s="12">
        <v>3524.9</v>
      </c>
      <c r="J34" s="13">
        <v>1.94</v>
      </c>
    </row>
    <row r="35" spans="1:10" s="20" customFormat="1" ht="30">
      <c r="A35" s="30" t="s">
        <v>51</v>
      </c>
      <c r="B35" s="23" t="s">
        <v>9</v>
      </c>
      <c r="C35" s="33"/>
      <c r="D35" s="25">
        <v>2042.21</v>
      </c>
      <c r="E35" s="33"/>
      <c r="F35" s="31"/>
      <c r="G35" s="24">
        <f aca="true" t="shared" si="1" ref="G35:G40">D35/I35</f>
        <v>0.58</v>
      </c>
      <c r="H35" s="24">
        <f aca="true" t="shared" si="2" ref="H35:H40">G35/12</f>
        <v>0.05</v>
      </c>
      <c r="I35" s="12">
        <v>3524.9</v>
      </c>
      <c r="J35" s="13">
        <v>0.04</v>
      </c>
    </row>
    <row r="36" spans="1:10" s="20" customFormat="1" ht="33" customHeight="1">
      <c r="A36" s="30" t="s">
        <v>75</v>
      </c>
      <c r="B36" s="23" t="s">
        <v>9</v>
      </c>
      <c r="C36" s="33"/>
      <c r="D36" s="25">
        <v>2042.21</v>
      </c>
      <c r="E36" s="33"/>
      <c r="F36" s="31"/>
      <c r="G36" s="24">
        <f t="shared" si="1"/>
        <v>0.58</v>
      </c>
      <c r="H36" s="24">
        <f t="shared" si="2"/>
        <v>0.05</v>
      </c>
      <c r="I36" s="12">
        <v>3524.9</v>
      </c>
      <c r="J36" s="13">
        <v>0.04</v>
      </c>
    </row>
    <row r="37" spans="1:10" s="20" customFormat="1" ht="20.25" customHeight="1">
      <c r="A37" s="30" t="s">
        <v>52</v>
      </c>
      <c r="B37" s="23" t="s">
        <v>9</v>
      </c>
      <c r="C37" s="33"/>
      <c r="D37" s="25">
        <v>12896.1</v>
      </c>
      <c r="E37" s="33"/>
      <c r="F37" s="31"/>
      <c r="G37" s="24">
        <f t="shared" si="1"/>
        <v>3.66</v>
      </c>
      <c r="H37" s="24">
        <f t="shared" si="2"/>
        <v>0.31</v>
      </c>
      <c r="I37" s="12">
        <v>3524.9</v>
      </c>
      <c r="J37" s="13">
        <v>0.25</v>
      </c>
    </row>
    <row r="38" spans="1:10" s="20" customFormat="1" ht="30" customHeight="1" hidden="1">
      <c r="A38" s="30" t="s">
        <v>53</v>
      </c>
      <c r="B38" s="23" t="s">
        <v>12</v>
      </c>
      <c r="C38" s="33"/>
      <c r="D38" s="25">
        <f t="shared" si="0"/>
        <v>0</v>
      </c>
      <c r="E38" s="33"/>
      <c r="F38" s="31"/>
      <c r="G38" s="24">
        <f t="shared" si="1"/>
        <v>3.11</v>
      </c>
      <c r="H38" s="24">
        <f t="shared" si="2"/>
        <v>0.26</v>
      </c>
      <c r="I38" s="12">
        <v>3524.9</v>
      </c>
      <c r="J38" s="13">
        <v>0</v>
      </c>
    </row>
    <row r="39" spans="1:10" s="20" customFormat="1" ht="30" customHeight="1" hidden="1">
      <c r="A39" s="30" t="s">
        <v>54</v>
      </c>
      <c r="B39" s="23" t="s">
        <v>12</v>
      </c>
      <c r="C39" s="33"/>
      <c r="D39" s="25">
        <f t="shared" si="0"/>
        <v>0</v>
      </c>
      <c r="E39" s="33"/>
      <c r="F39" s="31"/>
      <c r="G39" s="24">
        <f t="shared" si="1"/>
        <v>3.11</v>
      </c>
      <c r="H39" s="24">
        <f t="shared" si="2"/>
        <v>0.26</v>
      </c>
      <c r="I39" s="12">
        <v>3524.9</v>
      </c>
      <c r="J39" s="13">
        <v>0</v>
      </c>
    </row>
    <row r="40" spans="1:10" s="20" customFormat="1" ht="30" customHeight="1" hidden="1">
      <c r="A40" s="30" t="s">
        <v>55</v>
      </c>
      <c r="B40" s="23" t="s">
        <v>12</v>
      </c>
      <c r="C40" s="33"/>
      <c r="D40" s="25">
        <f t="shared" si="0"/>
        <v>0</v>
      </c>
      <c r="E40" s="33"/>
      <c r="F40" s="31"/>
      <c r="G40" s="24">
        <f t="shared" si="1"/>
        <v>3.11</v>
      </c>
      <c r="H40" s="24">
        <f t="shared" si="2"/>
        <v>0.26</v>
      </c>
      <c r="I40" s="12">
        <v>3524.9</v>
      </c>
      <c r="J40" s="13">
        <v>0</v>
      </c>
    </row>
    <row r="41" spans="1:10" s="20" customFormat="1" ht="30">
      <c r="A41" s="30" t="s">
        <v>23</v>
      </c>
      <c r="B41" s="23"/>
      <c r="C41" s="33">
        <f>F41*12</f>
        <v>0</v>
      </c>
      <c r="D41" s="25">
        <f t="shared" si="0"/>
        <v>8882.75</v>
      </c>
      <c r="E41" s="33">
        <f>H41*12</f>
        <v>2.52</v>
      </c>
      <c r="F41" s="31"/>
      <c r="G41" s="24">
        <f>H41*12</f>
        <v>2.52</v>
      </c>
      <c r="H41" s="24">
        <v>0.21</v>
      </c>
      <c r="I41" s="12">
        <v>3524.9</v>
      </c>
      <c r="J41" s="13">
        <v>0.14</v>
      </c>
    </row>
    <row r="42" spans="1:10" s="12" customFormat="1" ht="15">
      <c r="A42" s="30" t="s">
        <v>25</v>
      </c>
      <c r="B42" s="23" t="s">
        <v>26</v>
      </c>
      <c r="C42" s="33">
        <f>F42*12</f>
        <v>0</v>
      </c>
      <c r="D42" s="25">
        <f>G42*I42</f>
        <v>2537.93</v>
      </c>
      <c r="E42" s="33">
        <f>H42*12</f>
        <v>0.72</v>
      </c>
      <c r="F42" s="31"/>
      <c r="G42" s="24">
        <f>H42*12</f>
        <v>0.72</v>
      </c>
      <c r="H42" s="24">
        <v>0.06</v>
      </c>
      <c r="I42" s="12">
        <v>3524.9</v>
      </c>
      <c r="J42" s="13">
        <v>0.03</v>
      </c>
    </row>
    <row r="43" spans="1:10" s="12" customFormat="1" ht="15">
      <c r="A43" s="30" t="s">
        <v>27</v>
      </c>
      <c r="B43" s="34" t="s">
        <v>28</v>
      </c>
      <c r="C43" s="35">
        <f>F43*12</f>
        <v>0</v>
      </c>
      <c r="D43" s="25">
        <f>G43*I43</f>
        <v>1691.95</v>
      </c>
      <c r="E43" s="35">
        <f>H43*12</f>
        <v>0.48</v>
      </c>
      <c r="F43" s="36"/>
      <c r="G43" s="24">
        <f>12*H43</f>
        <v>0.48</v>
      </c>
      <c r="H43" s="24">
        <v>0.04</v>
      </c>
      <c r="I43" s="12">
        <v>3524.9</v>
      </c>
      <c r="J43" s="13">
        <v>0.02</v>
      </c>
    </row>
    <row r="44" spans="1:10" s="32" customFormat="1" ht="30">
      <c r="A44" s="30" t="s">
        <v>24</v>
      </c>
      <c r="B44" s="23" t="s">
        <v>96</v>
      </c>
      <c r="C44" s="33">
        <f>F44*12</f>
        <v>0</v>
      </c>
      <c r="D44" s="25">
        <f>G44*I44</f>
        <v>2114.94</v>
      </c>
      <c r="E44" s="33">
        <f>H44*12</f>
        <v>0.6</v>
      </c>
      <c r="F44" s="31"/>
      <c r="G44" s="24">
        <f>12*H44</f>
        <v>0.6</v>
      </c>
      <c r="H44" s="24">
        <v>0.05</v>
      </c>
      <c r="I44" s="12">
        <v>3524.9</v>
      </c>
      <c r="J44" s="13">
        <v>0.03</v>
      </c>
    </row>
    <row r="45" spans="1:10" s="32" customFormat="1" ht="15">
      <c r="A45" s="30" t="s">
        <v>37</v>
      </c>
      <c r="B45" s="23"/>
      <c r="C45" s="24"/>
      <c r="D45" s="24">
        <f>D47+D48+D49+D50+D51+D52+D53+D54+D55+D56+D57</f>
        <v>44449.69</v>
      </c>
      <c r="E45" s="24">
        <f>SUM(E46:E59)</f>
        <v>0</v>
      </c>
      <c r="F45" s="24">
        <f>SUM(F46:F59)</f>
        <v>0</v>
      </c>
      <c r="G45" s="24">
        <f>D45/I45</f>
        <v>12.61</v>
      </c>
      <c r="H45" s="24">
        <f>G45/12</f>
        <v>1.05</v>
      </c>
      <c r="I45" s="12">
        <v>3524.9</v>
      </c>
      <c r="J45" s="13">
        <v>0.99</v>
      </c>
    </row>
    <row r="46" spans="1:10" s="20" customFormat="1" ht="15" customHeight="1" hidden="1">
      <c r="A46" s="37"/>
      <c r="B46" s="38"/>
      <c r="C46" s="39"/>
      <c r="D46" s="40"/>
      <c r="E46" s="39"/>
      <c r="F46" s="41"/>
      <c r="G46" s="39"/>
      <c r="H46" s="39"/>
      <c r="I46" s="12">
        <v>3524.9</v>
      </c>
      <c r="J46" s="41"/>
    </row>
    <row r="47" spans="1:10" s="20" customFormat="1" ht="15">
      <c r="A47" s="37" t="s">
        <v>142</v>
      </c>
      <c r="B47" s="45" t="s">
        <v>17</v>
      </c>
      <c r="C47" s="39"/>
      <c r="D47" s="40">
        <v>839.86</v>
      </c>
      <c r="E47" s="39"/>
      <c r="F47" s="41"/>
      <c r="G47" s="39"/>
      <c r="H47" s="39"/>
      <c r="I47" s="12">
        <v>3524.9</v>
      </c>
      <c r="J47" s="41">
        <v>0.01</v>
      </c>
    </row>
    <row r="48" spans="1:10" s="20" customFormat="1" ht="15">
      <c r="A48" s="37" t="s">
        <v>18</v>
      </c>
      <c r="B48" s="38" t="s">
        <v>22</v>
      </c>
      <c r="C48" s="39">
        <f>F48*12</f>
        <v>0</v>
      </c>
      <c r="D48" s="40">
        <v>1378.44</v>
      </c>
      <c r="E48" s="39">
        <f>H48*12</f>
        <v>0</v>
      </c>
      <c r="F48" s="41"/>
      <c r="G48" s="39"/>
      <c r="H48" s="39"/>
      <c r="I48" s="12">
        <v>3524.9</v>
      </c>
      <c r="J48" s="41">
        <v>0.02</v>
      </c>
    </row>
    <row r="49" spans="1:10" s="20" customFormat="1" ht="15">
      <c r="A49" s="37" t="s">
        <v>113</v>
      </c>
      <c r="B49" s="45" t="s">
        <v>17</v>
      </c>
      <c r="C49" s="39"/>
      <c r="D49" s="40">
        <v>2456.22</v>
      </c>
      <c r="E49" s="39"/>
      <c r="F49" s="41"/>
      <c r="G49" s="39"/>
      <c r="H49" s="39"/>
      <c r="I49" s="12">
        <v>3524.9</v>
      </c>
      <c r="J49" s="41"/>
    </row>
    <row r="50" spans="1:10" s="20" customFormat="1" ht="15">
      <c r="A50" s="37" t="s">
        <v>153</v>
      </c>
      <c r="B50" s="38" t="s">
        <v>17</v>
      </c>
      <c r="C50" s="39">
        <f>F50*12</f>
        <v>0</v>
      </c>
      <c r="D50" s="40">
        <v>7069.83</v>
      </c>
      <c r="E50" s="39">
        <f>H50*12</f>
        <v>0</v>
      </c>
      <c r="F50" s="41"/>
      <c r="G50" s="39"/>
      <c r="H50" s="39"/>
      <c r="I50" s="12">
        <v>3524.9</v>
      </c>
      <c r="J50" s="41">
        <v>0.3</v>
      </c>
    </row>
    <row r="51" spans="1:10" s="20" customFormat="1" ht="15">
      <c r="A51" s="37" t="s">
        <v>62</v>
      </c>
      <c r="B51" s="38" t="s">
        <v>17</v>
      </c>
      <c r="C51" s="39">
        <f>F51*12</f>
        <v>0</v>
      </c>
      <c r="D51" s="40">
        <v>2626.83</v>
      </c>
      <c r="E51" s="39">
        <f>H51*12</f>
        <v>0</v>
      </c>
      <c r="F51" s="41"/>
      <c r="G51" s="39"/>
      <c r="H51" s="39"/>
      <c r="I51" s="12">
        <v>3524.9</v>
      </c>
      <c r="J51" s="41">
        <v>0.05</v>
      </c>
    </row>
    <row r="52" spans="1:10" s="20" customFormat="1" ht="15">
      <c r="A52" s="37" t="s">
        <v>19</v>
      </c>
      <c r="B52" s="38" t="s">
        <v>17</v>
      </c>
      <c r="C52" s="39">
        <f>F52*12</f>
        <v>0</v>
      </c>
      <c r="D52" s="40">
        <v>7807.43</v>
      </c>
      <c r="E52" s="39">
        <f>H52*12</f>
        <v>0</v>
      </c>
      <c r="F52" s="41"/>
      <c r="G52" s="39"/>
      <c r="H52" s="39"/>
      <c r="I52" s="12">
        <v>3524.9</v>
      </c>
      <c r="J52" s="41">
        <v>0.15</v>
      </c>
    </row>
    <row r="53" spans="1:10" s="20" customFormat="1" ht="15">
      <c r="A53" s="37" t="s">
        <v>20</v>
      </c>
      <c r="B53" s="38" t="s">
        <v>17</v>
      </c>
      <c r="C53" s="39">
        <f>F53*12</f>
        <v>0</v>
      </c>
      <c r="D53" s="40">
        <v>918.95</v>
      </c>
      <c r="E53" s="39">
        <f>H53*12</f>
        <v>0</v>
      </c>
      <c r="F53" s="41"/>
      <c r="G53" s="39"/>
      <c r="H53" s="39"/>
      <c r="I53" s="12">
        <v>3524.9</v>
      </c>
      <c r="J53" s="41">
        <v>0.02</v>
      </c>
    </row>
    <row r="54" spans="1:10" s="20" customFormat="1" ht="15">
      <c r="A54" s="37" t="s">
        <v>58</v>
      </c>
      <c r="B54" s="38" t="s">
        <v>17</v>
      </c>
      <c r="C54" s="39"/>
      <c r="D54" s="40">
        <v>1313.37</v>
      </c>
      <c r="E54" s="39"/>
      <c r="F54" s="41"/>
      <c r="G54" s="39"/>
      <c r="H54" s="39"/>
      <c r="I54" s="12">
        <v>3524.9</v>
      </c>
      <c r="J54" s="41">
        <v>0.02</v>
      </c>
    </row>
    <row r="55" spans="1:10" s="20" customFormat="1" ht="15">
      <c r="A55" s="37" t="s">
        <v>59</v>
      </c>
      <c r="B55" s="38" t="s">
        <v>22</v>
      </c>
      <c r="C55" s="39"/>
      <c r="D55" s="40">
        <v>5253.69</v>
      </c>
      <c r="E55" s="39"/>
      <c r="F55" s="41"/>
      <c r="G55" s="39"/>
      <c r="H55" s="39"/>
      <c r="I55" s="12">
        <v>3524.9</v>
      </c>
      <c r="J55" s="41">
        <v>0.1</v>
      </c>
    </row>
    <row r="56" spans="1:10" s="20" customFormat="1" ht="25.5">
      <c r="A56" s="37" t="s">
        <v>21</v>
      </c>
      <c r="B56" s="38" t="s">
        <v>17</v>
      </c>
      <c r="C56" s="39">
        <f>F56*12</f>
        <v>0</v>
      </c>
      <c r="D56" s="40">
        <v>5347.6</v>
      </c>
      <c r="E56" s="39">
        <f>H56*12</f>
        <v>0</v>
      </c>
      <c r="F56" s="41"/>
      <c r="G56" s="39"/>
      <c r="H56" s="39"/>
      <c r="I56" s="12">
        <v>3524.9</v>
      </c>
      <c r="J56" s="41">
        <v>0.05</v>
      </c>
    </row>
    <row r="57" spans="1:10" s="20" customFormat="1" ht="25.5">
      <c r="A57" s="37" t="s">
        <v>143</v>
      </c>
      <c r="B57" s="38" t="s">
        <v>17</v>
      </c>
      <c r="C57" s="39"/>
      <c r="D57" s="40">
        <v>9437.47</v>
      </c>
      <c r="E57" s="39"/>
      <c r="F57" s="41"/>
      <c r="G57" s="39"/>
      <c r="H57" s="39"/>
      <c r="I57" s="12">
        <v>3524.9</v>
      </c>
      <c r="J57" s="41">
        <v>0.01</v>
      </c>
    </row>
    <row r="58" spans="1:10" s="20" customFormat="1" ht="15" customHeight="1" hidden="1">
      <c r="A58" s="37"/>
      <c r="B58" s="38"/>
      <c r="C58" s="42"/>
      <c r="D58" s="40"/>
      <c r="E58" s="42"/>
      <c r="F58" s="41"/>
      <c r="G58" s="39"/>
      <c r="H58" s="39"/>
      <c r="I58" s="12">
        <v>3524.9</v>
      </c>
      <c r="J58" s="41"/>
    </row>
    <row r="59" spans="1:10" s="20" customFormat="1" ht="15" customHeight="1" hidden="1">
      <c r="A59" s="37"/>
      <c r="B59" s="38"/>
      <c r="C59" s="39"/>
      <c r="D59" s="40"/>
      <c r="E59" s="39"/>
      <c r="F59" s="41"/>
      <c r="G59" s="39"/>
      <c r="H59" s="39"/>
      <c r="I59" s="12">
        <v>3524.9</v>
      </c>
      <c r="J59" s="41"/>
    </row>
    <row r="60" spans="1:10" s="32" customFormat="1" ht="30">
      <c r="A60" s="30" t="s">
        <v>43</v>
      </c>
      <c r="B60" s="23"/>
      <c r="C60" s="24"/>
      <c r="D60" s="24">
        <f>D61+D62+D63+D64+D68+D69</f>
        <v>15878.65</v>
      </c>
      <c r="E60" s="24">
        <f>SUM(E61:E70)</f>
        <v>0</v>
      </c>
      <c r="F60" s="24">
        <f>SUM(F61:F70)</f>
        <v>0</v>
      </c>
      <c r="G60" s="24">
        <f>D60/I60</f>
        <v>4.5</v>
      </c>
      <c r="H60" s="24">
        <f>G60/12</f>
        <v>0.38</v>
      </c>
      <c r="I60" s="12">
        <v>3524.9</v>
      </c>
      <c r="J60" s="13">
        <v>0.51</v>
      </c>
    </row>
    <row r="61" spans="1:10" s="20" customFormat="1" ht="15">
      <c r="A61" s="37" t="s">
        <v>38</v>
      </c>
      <c r="B61" s="38" t="s">
        <v>63</v>
      </c>
      <c r="C61" s="39"/>
      <c r="D61" s="40">
        <v>2626.83</v>
      </c>
      <c r="E61" s="39"/>
      <c r="F61" s="41"/>
      <c r="G61" s="39"/>
      <c r="H61" s="39"/>
      <c r="I61" s="12">
        <v>3524.9</v>
      </c>
      <c r="J61" s="41">
        <v>0.05</v>
      </c>
    </row>
    <row r="62" spans="1:10" s="20" customFormat="1" ht="25.5">
      <c r="A62" s="37" t="s">
        <v>39</v>
      </c>
      <c r="B62" s="38" t="s">
        <v>47</v>
      </c>
      <c r="C62" s="39"/>
      <c r="D62" s="40">
        <v>1751.23</v>
      </c>
      <c r="E62" s="39"/>
      <c r="F62" s="41"/>
      <c r="G62" s="39"/>
      <c r="H62" s="39"/>
      <c r="I62" s="12">
        <v>3524.9</v>
      </c>
      <c r="J62" s="41">
        <v>0.03</v>
      </c>
    </row>
    <row r="63" spans="1:10" s="20" customFormat="1" ht="15">
      <c r="A63" s="37" t="s">
        <v>67</v>
      </c>
      <c r="B63" s="38" t="s">
        <v>66</v>
      </c>
      <c r="C63" s="39"/>
      <c r="D63" s="40">
        <v>1837.85</v>
      </c>
      <c r="E63" s="39"/>
      <c r="F63" s="41"/>
      <c r="G63" s="39"/>
      <c r="H63" s="39"/>
      <c r="I63" s="12">
        <v>3524.9</v>
      </c>
      <c r="J63" s="41">
        <v>0.03</v>
      </c>
    </row>
    <row r="64" spans="1:10" s="20" customFormat="1" ht="25.5">
      <c r="A64" s="37" t="s">
        <v>64</v>
      </c>
      <c r="B64" s="38" t="s">
        <v>65</v>
      </c>
      <c r="C64" s="39"/>
      <c r="D64" s="40">
        <v>1751.2</v>
      </c>
      <c r="E64" s="39"/>
      <c r="F64" s="41"/>
      <c r="G64" s="39"/>
      <c r="H64" s="39"/>
      <c r="I64" s="12">
        <v>3524.9</v>
      </c>
      <c r="J64" s="41">
        <v>0.03</v>
      </c>
    </row>
    <row r="65" spans="1:10" s="20" customFormat="1" ht="15" customHeight="1" hidden="1">
      <c r="A65" s="37" t="s">
        <v>49</v>
      </c>
      <c r="B65" s="38" t="s">
        <v>66</v>
      </c>
      <c r="C65" s="39"/>
      <c r="D65" s="40"/>
      <c r="E65" s="39"/>
      <c r="F65" s="41"/>
      <c r="G65" s="39"/>
      <c r="H65" s="39"/>
      <c r="I65" s="12">
        <v>3524.9</v>
      </c>
      <c r="J65" s="41">
        <v>0</v>
      </c>
    </row>
    <row r="66" spans="1:10" s="20" customFormat="1" ht="15" customHeight="1" hidden="1">
      <c r="A66" s="37" t="s">
        <v>50</v>
      </c>
      <c r="B66" s="38" t="s">
        <v>17</v>
      </c>
      <c r="C66" s="39"/>
      <c r="D66" s="40"/>
      <c r="E66" s="39"/>
      <c r="F66" s="41"/>
      <c r="G66" s="39"/>
      <c r="H66" s="39"/>
      <c r="I66" s="12">
        <v>3524.9</v>
      </c>
      <c r="J66" s="41">
        <v>0</v>
      </c>
    </row>
    <row r="67" spans="1:10" s="20" customFormat="1" ht="25.5" customHeight="1" hidden="1">
      <c r="A67" s="37" t="s">
        <v>48</v>
      </c>
      <c r="B67" s="38" t="s">
        <v>17</v>
      </c>
      <c r="C67" s="39"/>
      <c r="D67" s="40"/>
      <c r="E67" s="39"/>
      <c r="F67" s="41"/>
      <c r="G67" s="39"/>
      <c r="H67" s="39"/>
      <c r="I67" s="12">
        <v>3524.9</v>
      </c>
      <c r="J67" s="41">
        <v>0</v>
      </c>
    </row>
    <row r="68" spans="1:10" s="20" customFormat="1" ht="15">
      <c r="A68" s="37" t="s">
        <v>154</v>
      </c>
      <c r="B68" s="45" t="s">
        <v>17</v>
      </c>
      <c r="C68" s="42"/>
      <c r="D68" s="40">
        <v>1683.06</v>
      </c>
      <c r="E68" s="42"/>
      <c r="F68" s="41"/>
      <c r="G68" s="39"/>
      <c r="H68" s="39"/>
      <c r="I68" s="12">
        <v>3524.9</v>
      </c>
      <c r="J68" s="43"/>
    </row>
    <row r="69" spans="1:10" s="20" customFormat="1" ht="15">
      <c r="A69" s="37" t="s">
        <v>60</v>
      </c>
      <c r="B69" s="38" t="s">
        <v>9</v>
      </c>
      <c r="C69" s="42"/>
      <c r="D69" s="40">
        <v>6228.48</v>
      </c>
      <c r="E69" s="42"/>
      <c r="F69" s="41"/>
      <c r="G69" s="39"/>
      <c r="H69" s="39"/>
      <c r="I69" s="12">
        <v>3524.9</v>
      </c>
      <c r="J69" s="41">
        <v>0.12</v>
      </c>
    </row>
    <row r="70" spans="1:10" s="20" customFormat="1" ht="15" customHeight="1" hidden="1">
      <c r="A70" s="37" t="s">
        <v>72</v>
      </c>
      <c r="B70" s="38" t="s">
        <v>17</v>
      </c>
      <c r="C70" s="39"/>
      <c r="D70" s="40">
        <f>G70*I70</f>
        <v>0</v>
      </c>
      <c r="E70" s="39"/>
      <c r="F70" s="41"/>
      <c r="G70" s="39">
        <f>H70*12</f>
        <v>0</v>
      </c>
      <c r="H70" s="39">
        <v>0</v>
      </c>
      <c r="I70" s="12">
        <v>3524.9</v>
      </c>
      <c r="J70" s="13">
        <v>0</v>
      </c>
    </row>
    <row r="71" spans="1:10" s="20" customFormat="1" ht="30">
      <c r="A71" s="30" t="s">
        <v>44</v>
      </c>
      <c r="B71" s="38"/>
      <c r="C71" s="39"/>
      <c r="D71" s="24">
        <f>D73</f>
        <v>1868.49</v>
      </c>
      <c r="E71" s="24">
        <f>E72+E73+E74</f>
        <v>0</v>
      </c>
      <c r="F71" s="24">
        <f>F72+F73+F74</f>
        <v>0</v>
      </c>
      <c r="G71" s="24">
        <f>D71/I71</f>
        <v>0.53</v>
      </c>
      <c r="H71" s="24">
        <f>G71/12</f>
        <v>0.04</v>
      </c>
      <c r="I71" s="12">
        <v>3524.9</v>
      </c>
      <c r="J71" s="13">
        <v>0.09</v>
      </c>
    </row>
    <row r="72" spans="1:10" s="20" customFormat="1" ht="15" customHeight="1" hidden="1">
      <c r="A72" s="37"/>
      <c r="B72" s="38"/>
      <c r="C72" s="39"/>
      <c r="D72" s="40"/>
      <c r="E72" s="39"/>
      <c r="F72" s="41"/>
      <c r="G72" s="39"/>
      <c r="H72" s="39"/>
      <c r="I72" s="12">
        <v>3524.9</v>
      </c>
      <c r="J72" s="41"/>
    </row>
    <row r="73" spans="1:10" s="20" customFormat="1" ht="15">
      <c r="A73" s="37" t="s">
        <v>155</v>
      </c>
      <c r="B73" s="38" t="s">
        <v>17</v>
      </c>
      <c r="C73" s="39"/>
      <c r="D73" s="40">
        <v>1868.49</v>
      </c>
      <c r="E73" s="39"/>
      <c r="F73" s="41"/>
      <c r="G73" s="39"/>
      <c r="H73" s="39"/>
      <c r="I73" s="12">
        <v>3524.9</v>
      </c>
      <c r="J73" s="41">
        <v>0.06</v>
      </c>
    </row>
    <row r="74" spans="1:10" s="20" customFormat="1" ht="15" customHeight="1" hidden="1">
      <c r="A74" s="37" t="s">
        <v>61</v>
      </c>
      <c r="B74" s="38" t="s">
        <v>9</v>
      </c>
      <c r="C74" s="39"/>
      <c r="D74" s="40">
        <f>G74*I74</f>
        <v>0</v>
      </c>
      <c r="E74" s="39"/>
      <c r="F74" s="41"/>
      <c r="G74" s="39">
        <f>H74*12</f>
        <v>0</v>
      </c>
      <c r="H74" s="39">
        <v>0</v>
      </c>
      <c r="I74" s="12">
        <v>3524.9</v>
      </c>
      <c r="J74" s="13">
        <v>0</v>
      </c>
    </row>
    <row r="75" spans="1:10" s="20" customFormat="1" ht="15">
      <c r="A75" s="30" t="s">
        <v>45</v>
      </c>
      <c r="B75" s="38"/>
      <c r="C75" s="39"/>
      <c r="D75" s="24">
        <f>D77+D78+D84</f>
        <v>14520.48</v>
      </c>
      <c r="E75" s="24">
        <f>SUM(E76:E83)</f>
        <v>0</v>
      </c>
      <c r="F75" s="24">
        <f>SUM(F76:F83)</f>
        <v>0</v>
      </c>
      <c r="G75" s="24">
        <f>D75/I75</f>
        <v>4.12</v>
      </c>
      <c r="H75" s="24">
        <f>G75/12</f>
        <v>0.34</v>
      </c>
      <c r="I75" s="12">
        <v>3524.9</v>
      </c>
      <c r="J75" s="13">
        <v>0.28</v>
      </c>
    </row>
    <row r="76" spans="1:10" s="20" customFormat="1" ht="15" customHeight="1" hidden="1">
      <c r="A76" s="37" t="s">
        <v>40</v>
      </c>
      <c r="B76" s="38" t="s">
        <v>9</v>
      </c>
      <c r="C76" s="39"/>
      <c r="D76" s="40">
        <f aca="true" t="shared" si="3" ref="D76:D83">G76*I76</f>
        <v>0</v>
      </c>
      <c r="E76" s="39"/>
      <c r="F76" s="41"/>
      <c r="G76" s="39">
        <f aca="true" t="shared" si="4" ref="G76:G83">H76*12</f>
        <v>0</v>
      </c>
      <c r="H76" s="39">
        <v>0</v>
      </c>
      <c r="I76" s="12">
        <v>3524.9</v>
      </c>
      <c r="J76" s="13">
        <v>0</v>
      </c>
    </row>
    <row r="77" spans="1:10" s="20" customFormat="1" ht="15">
      <c r="A77" s="37" t="s">
        <v>77</v>
      </c>
      <c r="B77" s="38" t="s">
        <v>17</v>
      </c>
      <c r="C77" s="39"/>
      <c r="D77" s="40">
        <v>9559.36</v>
      </c>
      <c r="E77" s="39"/>
      <c r="F77" s="41"/>
      <c r="G77" s="39"/>
      <c r="H77" s="39"/>
      <c r="I77" s="12">
        <v>3524.9</v>
      </c>
      <c r="J77" s="41">
        <v>0.18</v>
      </c>
    </row>
    <row r="78" spans="1:10" s="20" customFormat="1" ht="15">
      <c r="A78" s="37" t="s">
        <v>41</v>
      </c>
      <c r="B78" s="38" t="s">
        <v>17</v>
      </c>
      <c r="C78" s="39"/>
      <c r="D78" s="40">
        <v>915.28</v>
      </c>
      <c r="E78" s="39"/>
      <c r="F78" s="41"/>
      <c r="G78" s="39"/>
      <c r="H78" s="39"/>
      <c r="I78" s="12">
        <v>3524.9</v>
      </c>
      <c r="J78" s="41">
        <v>0.02</v>
      </c>
    </row>
    <row r="79" spans="1:10" s="20" customFormat="1" ht="27.75" customHeight="1" hidden="1">
      <c r="A79" s="37"/>
      <c r="B79" s="38"/>
      <c r="C79" s="39"/>
      <c r="D79" s="40"/>
      <c r="E79" s="39"/>
      <c r="F79" s="41"/>
      <c r="G79" s="39"/>
      <c r="H79" s="39"/>
      <c r="I79" s="12">
        <v>3524.9</v>
      </c>
      <c r="J79" s="43"/>
    </row>
    <row r="80" spans="1:10" s="20" customFormat="1" ht="25.5" customHeight="1" hidden="1">
      <c r="A80" s="37" t="s">
        <v>73</v>
      </c>
      <c r="B80" s="38" t="s">
        <v>12</v>
      </c>
      <c r="C80" s="39"/>
      <c r="D80" s="40">
        <f t="shared" si="3"/>
        <v>0</v>
      </c>
      <c r="E80" s="39"/>
      <c r="F80" s="41"/>
      <c r="G80" s="39">
        <f t="shared" si="4"/>
        <v>0</v>
      </c>
      <c r="H80" s="39">
        <v>0</v>
      </c>
      <c r="I80" s="12">
        <v>3524.9</v>
      </c>
      <c r="J80" s="13">
        <v>0</v>
      </c>
    </row>
    <row r="81" spans="1:10" s="20" customFormat="1" ht="25.5" customHeight="1" hidden="1">
      <c r="A81" s="37" t="s">
        <v>68</v>
      </c>
      <c r="B81" s="38" t="s">
        <v>12</v>
      </c>
      <c r="C81" s="39"/>
      <c r="D81" s="40">
        <f t="shared" si="3"/>
        <v>0</v>
      </c>
      <c r="E81" s="39"/>
      <c r="F81" s="41"/>
      <c r="G81" s="39">
        <f t="shared" si="4"/>
        <v>0</v>
      </c>
      <c r="H81" s="39">
        <v>0</v>
      </c>
      <c r="I81" s="12">
        <v>3524.9</v>
      </c>
      <c r="J81" s="13">
        <v>0</v>
      </c>
    </row>
    <row r="82" spans="1:10" s="20" customFormat="1" ht="25.5" customHeight="1" hidden="1">
      <c r="A82" s="37" t="s">
        <v>74</v>
      </c>
      <c r="B82" s="38" t="s">
        <v>12</v>
      </c>
      <c r="C82" s="39"/>
      <c r="D82" s="40">
        <f t="shared" si="3"/>
        <v>0</v>
      </c>
      <c r="E82" s="39"/>
      <c r="F82" s="41"/>
      <c r="G82" s="39">
        <f t="shared" si="4"/>
        <v>0</v>
      </c>
      <c r="H82" s="39">
        <v>0</v>
      </c>
      <c r="I82" s="12">
        <v>3524.9</v>
      </c>
      <c r="J82" s="13">
        <v>0</v>
      </c>
    </row>
    <row r="83" spans="1:10" s="20" customFormat="1" ht="25.5" customHeight="1" hidden="1">
      <c r="A83" s="37" t="s">
        <v>71</v>
      </c>
      <c r="B83" s="38" t="s">
        <v>12</v>
      </c>
      <c r="C83" s="39"/>
      <c r="D83" s="40">
        <f t="shared" si="3"/>
        <v>0</v>
      </c>
      <c r="E83" s="39"/>
      <c r="F83" s="41"/>
      <c r="G83" s="39">
        <f t="shared" si="4"/>
        <v>0</v>
      </c>
      <c r="H83" s="39">
        <v>0</v>
      </c>
      <c r="I83" s="12">
        <v>3524.9</v>
      </c>
      <c r="J83" s="13">
        <v>0</v>
      </c>
    </row>
    <row r="84" spans="1:10" s="20" customFormat="1" ht="14.25" customHeight="1">
      <c r="A84" s="37" t="s">
        <v>147</v>
      </c>
      <c r="B84" s="45" t="s">
        <v>148</v>
      </c>
      <c r="C84" s="39"/>
      <c r="D84" s="89">
        <v>4045.84</v>
      </c>
      <c r="E84" s="42"/>
      <c r="F84" s="89"/>
      <c r="G84" s="42"/>
      <c r="H84" s="42"/>
      <c r="I84" s="12">
        <v>3524.9</v>
      </c>
      <c r="J84" s="13"/>
    </row>
    <row r="85" spans="1:10" s="20" customFormat="1" ht="15">
      <c r="A85" s="30" t="s">
        <v>46</v>
      </c>
      <c r="B85" s="38"/>
      <c r="C85" s="39"/>
      <c r="D85" s="24">
        <f>D86</f>
        <v>1098.16</v>
      </c>
      <c r="E85" s="24" t="e">
        <f>E86+#REF!+#REF!</f>
        <v>#REF!</v>
      </c>
      <c r="F85" s="24" t="e">
        <f>F86+#REF!+#REF!</f>
        <v>#REF!</v>
      </c>
      <c r="G85" s="24">
        <f>D85/I85</f>
        <v>0.31</v>
      </c>
      <c r="H85" s="24">
        <f>G85/12</f>
        <v>0.03</v>
      </c>
      <c r="I85" s="12">
        <v>3524.9</v>
      </c>
      <c r="J85" s="13">
        <v>0.14</v>
      </c>
    </row>
    <row r="86" spans="1:10" s="20" customFormat="1" ht="15">
      <c r="A86" s="37" t="s">
        <v>42</v>
      </c>
      <c r="B86" s="38" t="s">
        <v>17</v>
      </c>
      <c r="C86" s="39"/>
      <c r="D86" s="40">
        <v>1098.16</v>
      </c>
      <c r="E86" s="39"/>
      <c r="F86" s="41"/>
      <c r="G86" s="39"/>
      <c r="H86" s="39"/>
      <c r="I86" s="12">
        <v>3524.9</v>
      </c>
      <c r="J86" s="41">
        <v>0.02</v>
      </c>
    </row>
    <row r="87" spans="1:10" s="12" customFormat="1" ht="15">
      <c r="A87" s="30" t="s">
        <v>57</v>
      </c>
      <c r="B87" s="23"/>
      <c r="C87" s="24"/>
      <c r="D87" s="24">
        <f>D88</f>
        <v>18060</v>
      </c>
      <c r="E87" s="24" t="e">
        <f>#REF!+E88</f>
        <v>#REF!</v>
      </c>
      <c r="F87" s="24" t="e">
        <f>#REF!+F88</f>
        <v>#REF!</v>
      </c>
      <c r="G87" s="24">
        <f>D87/I87</f>
        <v>5.12</v>
      </c>
      <c r="H87" s="24">
        <f>G87/12</f>
        <v>0.43</v>
      </c>
      <c r="I87" s="12">
        <v>3524.9</v>
      </c>
      <c r="J87" s="13">
        <v>0.03</v>
      </c>
    </row>
    <row r="88" spans="1:10" s="20" customFormat="1" ht="15">
      <c r="A88" s="37" t="s">
        <v>116</v>
      </c>
      <c r="B88" s="45" t="s">
        <v>22</v>
      </c>
      <c r="C88" s="39">
        <f>F88*12</f>
        <v>0</v>
      </c>
      <c r="D88" s="40">
        <v>18060</v>
      </c>
      <c r="E88" s="39"/>
      <c r="F88" s="41"/>
      <c r="G88" s="39"/>
      <c r="H88" s="39"/>
      <c r="I88" s="12">
        <v>3524.9</v>
      </c>
      <c r="J88" s="13">
        <v>0</v>
      </c>
    </row>
    <row r="89" spans="1:10" s="12" customFormat="1" ht="15">
      <c r="A89" s="30" t="s">
        <v>56</v>
      </c>
      <c r="B89" s="23"/>
      <c r="C89" s="24"/>
      <c r="D89" s="24">
        <f>D90</f>
        <v>17351.79</v>
      </c>
      <c r="E89" s="24" t="e">
        <f>E90+#REF!+E91</f>
        <v>#REF!</v>
      </c>
      <c r="F89" s="24" t="e">
        <f>F90+#REF!+F91</f>
        <v>#REF!</v>
      </c>
      <c r="G89" s="24">
        <f>D89/I89</f>
        <v>4.92</v>
      </c>
      <c r="H89" s="24">
        <f>G89/12</f>
        <v>0.41</v>
      </c>
      <c r="I89" s="12">
        <v>3524.9</v>
      </c>
      <c r="J89" s="13">
        <v>0.31</v>
      </c>
    </row>
    <row r="90" spans="1:10" s="20" customFormat="1" ht="15">
      <c r="A90" s="37" t="s">
        <v>69</v>
      </c>
      <c r="B90" s="38" t="s">
        <v>63</v>
      </c>
      <c r="C90" s="39"/>
      <c r="D90" s="40">
        <v>17351.79</v>
      </c>
      <c r="E90" s="39"/>
      <c r="F90" s="41"/>
      <c r="G90" s="39"/>
      <c r="H90" s="39"/>
      <c r="I90" s="12">
        <v>3524.9</v>
      </c>
      <c r="J90" s="41">
        <v>0.26</v>
      </c>
    </row>
    <row r="91" spans="1:10" s="20" customFormat="1" ht="25.5" customHeight="1" hidden="1">
      <c r="A91" s="37" t="s">
        <v>70</v>
      </c>
      <c r="B91" s="38" t="s">
        <v>17</v>
      </c>
      <c r="C91" s="39"/>
      <c r="D91" s="40"/>
      <c r="E91" s="39"/>
      <c r="F91" s="41"/>
      <c r="G91" s="39"/>
      <c r="H91" s="39">
        <v>0</v>
      </c>
      <c r="I91" s="12">
        <v>3524.9</v>
      </c>
      <c r="J91" s="13">
        <v>0</v>
      </c>
    </row>
    <row r="92" spans="1:10" s="20" customFormat="1" ht="25.5" customHeight="1" hidden="1">
      <c r="A92" s="44"/>
      <c r="B92" s="45"/>
      <c r="C92" s="35"/>
      <c r="D92" s="35"/>
      <c r="E92" s="35"/>
      <c r="F92" s="36"/>
      <c r="G92" s="35"/>
      <c r="H92" s="35"/>
      <c r="I92" s="12">
        <v>3524.9</v>
      </c>
      <c r="J92" s="13"/>
    </row>
    <row r="93" spans="1:10" s="12" customFormat="1" ht="38.25" thickBot="1">
      <c r="A93" s="44" t="s">
        <v>149</v>
      </c>
      <c r="B93" s="23" t="s">
        <v>12</v>
      </c>
      <c r="C93" s="35">
        <f>F93*12</f>
        <v>0</v>
      </c>
      <c r="D93" s="35">
        <f>H93*I93*12</f>
        <v>38491.91</v>
      </c>
      <c r="E93" s="35">
        <f>H93*12</f>
        <v>10.92</v>
      </c>
      <c r="F93" s="36"/>
      <c r="G93" s="35">
        <f>D93/I93</f>
        <v>10.92</v>
      </c>
      <c r="H93" s="35">
        <f>0.8+0.11</f>
        <v>0.91</v>
      </c>
      <c r="I93" s="12">
        <v>3524.9</v>
      </c>
      <c r="J93" s="13">
        <v>0.3</v>
      </c>
    </row>
    <row r="94" spans="1:10" s="12" customFormat="1" ht="18.75" customHeight="1" hidden="1">
      <c r="A94" s="46" t="s">
        <v>33</v>
      </c>
      <c r="B94" s="34"/>
      <c r="C94" s="35">
        <f>F94*12</f>
        <v>0</v>
      </c>
      <c r="D94" s="35"/>
      <c r="E94" s="35"/>
      <c r="F94" s="36"/>
      <c r="G94" s="35">
        <f aca="true" t="shared" si="5" ref="G94:G102">H94*12</f>
        <v>0</v>
      </c>
      <c r="H94" s="35"/>
      <c r="I94" s="12">
        <v>3524.9</v>
      </c>
      <c r="J94" s="13"/>
    </row>
    <row r="95" spans="1:10" s="12" customFormat="1" ht="15" customHeight="1" hidden="1">
      <c r="A95" s="47" t="s">
        <v>78</v>
      </c>
      <c r="B95" s="48"/>
      <c r="C95" s="49"/>
      <c r="D95" s="50"/>
      <c r="E95" s="50"/>
      <c r="F95" s="51"/>
      <c r="G95" s="35">
        <f t="shared" si="5"/>
        <v>0</v>
      </c>
      <c r="H95" s="50"/>
      <c r="I95" s="12">
        <v>3524.9</v>
      </c>
      <c r="J95" s="13"/>
    </row>
    <row r="96" spans="1:10" s="12" customFormat="1" ht="15" customHeight="1" hidden="1">
      <c r="A96" s="47" t="s">
        <v>79</v>
      </c>
      <c r="B96" s="48"/>
      <c r="C96" s="49"/>
      <c r="D96" s="50"/>
      <c r="E96" s="50"/>
      <c r="F96" s="51"/>
      <c r="G96" s="35">
        <f t="shared" si="5"/>
        <v>0</v>
      </c>
      <c r="H96" s="50"/>
      <c r="I96" s="12">
        <v>3524.9</v>
      </c>
      <c r="J96" s="13"/>
    </row>
    <row r="97" spans="1:10" s="12" customFormat="1" ht="15" customHeight="1" hidden="1">
      <c r="A97" s="47" t="s">
        <v>102</v>
      </c>
      <c r="B97" s="48"/>
      <c r="C97" s="49"/>
      <c r="D97" s="50"/>
      <c r="E97" s="50"/>
      <c r="F97" s="51"/>
      <c r="G97" s="35">
        <f t="shared" si="5"/>
        <v>0</v>
      </c>
      <c r="H97" s="50"/>
      <c r="I97" s="12">
        <v>3524.9</v>
      </c>
      <c r="J97" s="13"/>
    </row>
    <row r="98" spans="1:10" s="12" customFormat="1" ht="15" customHeight="1" hidden="1">
      <c r="A98" s="47" t="s">
        <v>80</v>
      </c>
      <c r="B98" s="48"/>
      <c r="C98" s="49"/>
      <c r="D98" s="50"/>
      <c r="E98" s="50"/>
      <c r="F98" s="51"/>
      <c r="G98" s="35">
        <f t="shared" si="5"/>
        <v>0</v>
      </c>
      <c r="H98" s="50"/>
      <c r="I98" s="12">
        <v>3524.9</v>
      </c>
      <c r="J98" s="13"/>
    </row>
    <row r="99" spans="1:10" s="12" customFormat="1" ht="15" customHeight="1" hidden="1">
      <c r="A99" s="47" t="s">
        <v>81</v>
      </c>
      <c r="B99" s="48"/>
      <c r="C99" s="49"/>
      <c r="D99" s="50"/>
      <c r="E99" s="50"/>
      <c r="F99" s="51"/>
      <c r="G99" s="35">
        <f t="shared" si="5"/>
        <v>0</v>
      </c>
      <c r="H99" s="50"/>
      <c r="I99" s="12">
        <v>3524.9</v>
      </c>
      <c r="J99" s="13"/>
    </row>
    <row r="100" spans="1:10" s="12" customFormat="1" ht="15" customHeight="1" hidden="1">
      <c r="A100" s="47" t="s">
        <v>82</v>
      </c>
      <c r="B100" s="48"/>
      <c r="C100" s="49"/>
      <c r="D100" s="50"/>
      <c r="E100" s="50"/>
      <c r="F100" s="51"/>
      <c r="G100" s="35">
        <f t="shared" si="5"/>
        <v>0</v>
      </c>
      <c r="H100" s="50"/>
      <c r="I100" s="12">
        <v>3524.9</v>
      </c>
      <c r="J100" s="13"/>
    </row>
    <row r="101" spans="1:10" s="12" customFormat="1" ht="28.5" customHeight="1" hidden="1">
      <c r="A101" s="47" t="s">
        <v>83</v>
      </c>
      <c r="B101" s="48"/>
      <c r="C101" s="49"/>
      <c r="D101" s="49"/>
      <c r="E101" s="49"/>
      <c r="F101" s="49"/>
      <c r="G101" s="35">
        <f t="shared" si="5"/>
        <v>0</v>
      </c>
      <c r="H101" s="49"/>
      <c r="I101" s="12">
        <v>3524.9</v>
      </c>
      <c r="J101" s="13"/>
    </row>
    <row r="102" spans="1:10" s="12" customFormat="1" ht="15.75" customHeight="1" hidden="1" thickBot="1">
      <c r="A102" s="52" t="s">
        <v>103</v>
      </c>
      <c r="B102" s="53"/>
      <c r="C102" s="50"/>
      <c r="D102" s="50"/>
      <c r="E102" s="50"/>
      <c r="F102" s="50"/>
      <c r="G102" s="35">
        <f t="shared" si="5"/>
        <v>0</v>
      </c>
      <c r="H102" s="50"/>
      <c r="I102" s="12">
        <v>3524.9</v>
      </c>
      <c r="J102" s="13"/>
    </row>
    <row r="103" spans="1:10" s="12" customFormat="1" ht="19.5" thickBot="1">
      <c r="A103" s="61" t="s">
        <v>110</v>
      </c>
      <c r="B103" s="62" t="s">
        <v>11</v>
      </c>
      <c r="C103" s="33"/>
      <c r="D103" s="55">
        <f>G103*I103</f>
        <v>73176.92</v>
      </c>
      <c r="E103" s="33"/>
      <c r="F103" s="55"/>
      <c r="G103" s="33">
        <f>12*H103</f>
        <v>20.76</v>
      </c>
      <c r="H103" s="33">
        <v>1.73</v>
      </c>
      <c r="I103" s="12">
        <v>3524.9</v>
      </c>
      <c r="J103" s="13"/>
    </row>
    <row r="104" spans="1:10" s="12" customFormat="1" ht="19.5" thickBot="1">
      <c r="A104" s="56" t="s">
        <v>34</v>
      </c>
      <c r="B104" s="57"/>
      <c r="C104" s="58" t="e">
        <f>F104*12</f>
        <v>#REF!</v>
      </c>
      <c r="D104" s="59">
        <f>D103+D93+D89+D87+D85+D75+D71+D60+D45+D44+D43+D42+D41+D37+D36+D35+D34+D33+D24+D16</f>
        <v>690243.89</v>
      </c>
      <c r="E104" s="59" t="e">
        <f>E103+E93+E89+E87+E85+E75+E71+E60+E45+E44+E43+E42+E41+E37+E36+E35+E34+E33+E24+E16</f>
        <v>#REF!</v>
      </c>
      <c r="F104" s="59" t="e">
        <f>F103+F93+F89+F87+F85+F75+F71+F60+F45+F44+F43+F42+F41+F37+F36+F35+F34+F33+F24+F16</f>
        <v>#REF!</v>
      </c>
      <c r="G104" s="59">
        <f>G103+G93+G89+G87+G85+G75+G71+G60+G45+G44+G43+G42+G41+G37+G36+G35+G34+G33+G24+G16</f>
        <v>195.81</v>
      </c>
      <c r="H104" s="59">
        <f>H103+H93+H89+H87+H85+H75+H71+H60+H45+H44+H43+H42+H41+H37+H36+H35+H34+H33+H24+H16</f>
        <v>16.33</v>
      </c>
      <c r="I104" s="12">
        <v>3524.9</v>
      </c>
      <c r="J104" s="59">
        <v>11.22</v>
      </c>
    </row>
    <row r="105" spans="1:10" s="12" customFormat="1" ht="19.5" customHeight="1" hidden="1" thickBot="1">
      <c r="A105" s="56" t="s">
        <v>84</v>
      </c>
      <c r="B105" s="57"/>
      <c r="C105" s="58"/>
      <c r="D105" s="60">
        <f>G105*I105</f>
        <v>6344.82</v>
      </c>
      <c r="E105" s="58"/>
      <c r="F105" s="59"/>
      <c r="G105" s="58">
        <f>H105*12</f>
        <v>1.8</v>
      </c>
      <c r="H105" s="59">
        <v>0.15</v>
      </c>
      <c r="I105" s="12">
        <v>3524.9</v>
      </c>
      <c r="J105" s="13"/>
    </row>
    <row r="106" spans="1:10" s="12" customFormat="1" ht="19.5" customHeight="1" hidden="1" thickBot="1">
      <c r="A106" s="56" t="s">
        <v>85</v>
      </c>
      <c r="B106" s="57"/>
      <c r="C106" s="58"/>
      <c r="D106" s="60">
        <f>D104+D105</f>
        <v>696588.71</v>
      </c>
      <c r="E106" s="58"/>
      <c r="F106" s="59"/>
      <c r="G106" s="60">
        <f>G104+G105</f>
        <v>197.61</v>
      </c>
      <c r="H106" s="59">
        <f>H104+H105</f>
        <v>16.48</v>
      </c>
      <c r="I106" s="12">
        <v>3524.9</v>
      </c>
      <c r="J106" s="13"/>
    </row>
    <row r="107" spans="1:10" s="66" customFormat="1" ht="20.25" customHeight="1" hidden="1" thickBot="1">
      <c r="A107" s="61" t="s">
        <v>29</v>
      </c>
      <c r="B107" s="62" t="s">
        <v>11</v>
      </c>
      <c r="C107" s="62" t="s">
        <v>30</v>
      </c>
      <c r="D107" s="63"/>
      <c r="E107" s="62" t="s">
        <v>30</v>
      </c>
      <c r="F107" s="64"/>
      <c r="G107" s="62" t="s">
        <v>30</v>
      </c>
      <c r="H107" s="64"/>
      <c r="I107" s="12">
        <v>3524.9</v>
      </c>
      <c r="J107" s="65"/>
    </row>
    <row r="108" spans="1:10" s="68" customFormat="1" ht="15">
      <c r="A108" s="67"/>
      <c r="I108" s="12"/>
      <c r="J108" s="69"/>
    </row>
    <row r="109" spans="1:10" s="68" customFormat="1" ht="15">
      <c r="A109" s="67"/>
      <c r="I109" s="12"/>
      <c r="J109" s="69"/>
    </row>
    <row r="110" spans="1:10" s="68" customFormat="1" ht="15.75" thickBot="1">
      <c r="A110" s="67"/>
      <c r="I110" s="12"/>
      <c r="J110" s="69"/>
    </row>
    <row r="111" spans="1:10" s="12" customFormat="1" ht="30.75" thickBot="1">
      <c r="A111" s="70" t="s">
        <v>105</v>
      </c>
      <c r="B111" s="54"/>
      <c r="C111" s="54">
        <f>F111*12</f>
        <v>0</v>
      </c>
      <c r="D111" s="71">
        <f>D112+D113+D114</f>
        <v>234078.11</v>
      </c>
      <c r="E111" s="71">
        <f>E112+E113+E114</f>
        <v>0</v>
      </c>
      <c r="F111" s="71">
        <f>F112+F113+F114</f>
        <v>0</v>
      </c>
      <c r="G111" s="71">
        <f>G112+G113+G114</f>
        <v>66.41</v>
      </c>
      <c r="H111" s="71">
        <f>H112+H113+H114</f>
        <v>5.54</v>
      </c>
      <c r="I111" s="12">
        <v>3524.9</v>
      </c>
      <c r="J111" s="13"/>
    </row>
    <row r="112" spans="1:10" s="12" customFormat="1" ht="15.75" thickBot="1">
      <c r="A112" s="47" t="s">
        <v>152</v>
      </c>
      <c r="B112" s="48"/>
      <c r="C112" s="49"/>
      <c r="D112" s="49">
        <v>52000</v>
      </c>
      <c r="E112" s="50"/>
      <c r="F112" s="51"/>
      <c r="G112" s="90">
        <f>D112/I112</f>
        <v>14.75</v>
      </c>
      <c r="H112" s="72">
        <f>G112/12</f>
        <v>1.23</v>
      </c>
      <c r="I112" s="12">
        <v>3524.9</v>
      </c>
      <c r="J112" s="13"/>
    </row>
    <row r="113" spans="1:10" s="12" customFormat="1" ht="15.75" thickBot="1">
      <c r="A113" s="86" t="s">
        <v>124</v>
      </c>
      <c r="B113" s="48"/>
      <c r="C113" s="49"/>
      <c r="D113" s="49">
        <v>24309.78</v>
      </c>
      <c r="E113" s="50"/>
      <c r="F113" s="51"/>
      <c r="G113" s="90">
        <f>D113/I113</f>
        <v>6.9</v>
      </c>
      <c r="H113" s="72">
        <f>G113/12</f>
        <v>0.58</v>
      </c>
      <c r="I113" s="12">
        <v>3524.9</v>
      </c>
      <c r="J113" s="13"/>
    </row>
    <row r="114" spans="1:10" s="12" customFormat="1" ht="15.75" customHeight="1">
      <c r="A114" s="94" t="s">
        <v>156</v>
      </c>
      <c r="B114" s="48"/>
      <c r="C114" s="96"/>
      <c r="D114" s="90">
        <v>157768.33</v>
      </c>
      <c r="E114" s="49"/>
      <c r="F114" s="49"/>
      <c r="G114" s="49">
        <f>D114/I114</f>
        <v>44.76</v>
      </c>
      <c r="H114" s="49">
        <f>G114/12</f>
        <v>3.73</v>
      </c>
      <c r="I114" s="12">
        <v>3524.9</v>
      </c>
      <c r="J114" s="13"/>
    </row>
    <row r="115" spans="1:10" s="68" customFormat="1" ht="12.75">
      <c r="A115" s="67"/>
      <c r="J115" s="69"/>
    </row>
    <row r="116" spans="1:10" s="68" customFormat="1" ht="13.5" thickBot="1">
      <c r="A116" s="67"/>
      <c r="J116" s="69"/>
    </row>
    <row r="117" spans="1:10" s="76" customFormat="1" ht="15.75" thickBot="1">
      <c r="A117" s="73" t="s">
        <v>85</v>
      </c>
      <c r="B117" s="74"/>
      <c r="C117" s="74"/>
      <c r="D117" s="75">
        <f>D104+D111</f>
        <v>924322</v>
      </c>
      <c r="E117" s="75" t="e">
        <f>E104+E111</f>
        <v>#REF!</v>
      </c>
      <c r="F117" s="75" t="e">
        <f>F104+F111</f>
        <v>#REF!</v>
      </c>
      <c r="G117" s="75">
        <f>G104+G111</f>
        <v>262.22</v>
      </c>
      <c r="H117" s="75">
        <f>H104+H111</f>
        <v>21.87</v>
      </c>
      <c r="J117" s="77"/>
    </row>
    <row r="118" spans="1:10" s="68" customFormat="1" ht="12.75">
      <c r="A118" s="67"/>
      <c r="J118" s="69"/>
    </row>
    <row r="119" spans="1:10" s="68" customFormat="1" ht="12.75">
      <c r="A119" s="67"/>
      <c r="J119" s="69"/>
    </row>
    <row r="120" spans="1:10" s="68" customFormat="1" ht="12.75">
      <c r="A120" s="67"/>
      <c r="J120" s="69"/>
    </row>
    <row r="121" spans="1:10" s="68" customFormat="1" ht="12.75">
      <c r="A121" s="67"/>
      <c r="J121" s="69"/>
    </row>
    <row r="122" spans="1:10" s="68" customFormat="1" ht="12.75">
      <c r="A122" s="67"/>
      <c r="J122" s="69"/>
    </row>
    <row r="123" spans="1:10" s="68" customFormat="1" ht="12.75">
      <c r="A123" s="67"/>
      <c r="J123" s="69"/>
    </row>
    <row r="124" spans="1:10" s="68" customFormat="1" ht="12.75">
      <c r="A124" s="67"/>
      <c r="J124" s="69"/>
    </row>
    <row r="125" spans="1:10" s="68" customFormat="1" ht="12.75">
      <c r="A125" s="67"/>
      <c r="J125" s="69"/>
    </row>
    <row r="126" spans="1:10" s="81" customFormat="1" ht="18.75">
      <c r="A126" s="78"/>
      <c r="B126" s="79"/>
      <c r="C126" s="80"/>
      <c r="D126" s="80"/>
      <c r="E126" s="80"/>
      <c r="F126" s="80"/>
      <c r="G126" s="80"/>
      <c r="H126" s="80"/>
      <c r="J126" s="82"/>
    </row>
    <row r="127" spans="1:10" s="66" customFormat="1" ht="19.5">
      <c r="A127" s="83"/>
      <c r="B127" s="84"/>
      <c r="C127" s="85"/>
      <c r="D127" s="85"/>
      <c r="E127" s="85"/>
      <c r="F127" s="85"/>
      <c r="G127" s="85"/>
      <c r="H127" s="85"/>
      <c r="J127" s="65"/>
    </row>
    <row r="128" spans="1:10" s="68" customFormat="1" ht="14.25">
      <c r="A128" s="110" t="s">
        <v>31</v>
      </c>
      <c r="B128" s="110"/>
      <c r="C128" s="110"/>
      <c r="D128" s="110"/>
      <c r="E128" s="110"/>
      <c r="F128" s="110"/>
      <c r="J128" s="69"/>
    </row>
    <row r="129" s="68" customFormat="1" ht="12.75">
      <c r="J129" s="69"/>
    </row>
    <row r="130" spans="1:10" s="68" customFormat="1" ht="12.75">
      <c r="A130" s="67" t="s">
        <v>32</v>
      </c>
      <c r="J130" s="69"/>
    </row>
    <row r="131" s="68" customFormat="1" ht="12.75">
      <c r="J131" s="69"/>
    </row>
    <row r="132" s="68" customFormat="1" ht="12.75">
      <c r="J132" s="69"/>
    </row>
    <row r="133" s="68" customFormat="1" ht="12.75">
      <c r="J133" s="69"/>
    </row>
    <row r="134" s="68" customFormat="1" ht="12.75">
      <c r="J134" s="69"/>
    </row>
    <row r="135" s="68" customFormat="1" ht="12.75">
      <c r="J135" s="69"/>
    </row>
    <row r="136" s="68" customFormat="1" ht="12.75">
      <c r="J136" s="69"/>
    </row>
    <row r="137" s="68" customFormat="1" ht="12.75">
      <c r="J137" s="69"/>
    </row>
    <row r="138" s="68" customFormat="1" ht="12.75">
      <c r="J138" s="69"/>
    </row>
    <row r="139" s="68" customFormat="1" ht="12.75">
      <c r="J139" s="69"/>
    </row>
    <row r="140" s="68" customFormat="1" ht="12.75">
      <c r="J140" s="69"/>
    </row>
    <row r="141" s="68" customFormat="1" ht="12.75">
      <c r="J141" s="69"/>
    </row>
    <row r="142" s="68" customFormat="1" ht="12.75">
      <c r="J142" s="69"/>
    </row>
    <row r="143" s="68" customFormat="1" ht="12.75">
      <c r="J143" s="69"/>
    </row>
    <row r="144" s="68" customFormat="1" ht="12.75">
      <c r="J144" s="69"/>
    </row>
    <row r="145" s="68" customFormat="1" ht="12.75">
      <c r="J145" s="69"/>
    </row>
    <row r="146" s="68" customFormat="1" ht="12.75">
      <c r="J146" s="69"/>
    </row>
    <row r="147" s="68" customFormat="1" ht="12.75">
      <c r="J147" s="69"/>
    </row>
    <row r="148" s="68" customFormat="1" ht="12.75">
      <c r="J148" s="69"/>
    </row>
  </sheetData>
  <sheetProtection/>
  <mergeCells count="13">
    <mergeCell ref="A128:F128"/>
    <mergeCell ref="A8:H8"/>
    <mergeCell ref="A9:H9"/>
    <mergeCell ref="A10:H10"/>
    <mergeCell ref="A11:H11"/>
    <mergeCell ref="A12:H12"/>
    <mergeCell ref="A15:H15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2015-06-04T11:41:02Z</cp:lastPrinted>
  <dcterms:created xsi:type="dcterms:W3CDTF">2010-04-02T14:46:04Z</dcterms:created>
  <dcterms:modified xsi:type="dcterms:W3CDTF">2015-06-08T08:31:48Z</dcterms:modified>
  <cp:category/>
  <cp:version/>
  <cp:contentType/>
  <cp:contentStatus/>
</cp:coreProperties>
</file>