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45" activeTab="2"/>
  </bookViews>
  <sheets>
    <sheet name="проект 290 Пост.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голосованию'!$A$1:$F$140</definedName>
    <definedName name="_xlnm.Print_Area" localSheetId="1">'по заявлению'!$A$1:$F$142</definedName>
    <definedName name="_xlnm.Print_Area" localSheetId="0">'проект 290 Пост. '!$A$1:$H$158</definedName>
  </definedNames>
  <calcPr fullCalcOnLoad="1" fullPrecision="0"/>
</workbook>
</file>

<file path=xl/sharedStrings.xml><?xml version="1.0" encoding="utf-8"?>
<sst xmlns="http://schemas.openxmlformats.org/spreadsheetml/2006/main" count="726" uniqueCount="189">
  <si>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</si>
  <si>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</si>
  <si>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</si>
  <si>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</si>
  <si>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</si>
  <si>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</si>
  <si>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</si>
  <si>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</si>
  <si>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</si>
  <si>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</si>
  <si>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</si>
  <si>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</si>
  <si>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</si>
  <si>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</si>
  <si>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</si>
  <si>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</si>
  <si>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</si>
  <si>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</si>
  <si>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</si>
  <si>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</si>
  <si>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</si>
  <si>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</si>
  <si>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</si>
  <si>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</si>
  <si>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</si>
  <si>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</si>
  <si>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</si>
  <si>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</si>
  <si>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</si>
  <si>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</si>
  <si>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</si>
  <si>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</si>
  <si>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</si>
  <si>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</si>
  <si>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</si>
  <si>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</si>
  <si>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</si>
  <si>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</si>
  <si>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</si>
  <si>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</si>
  <si>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</si>
  <si>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1 ра в год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</si>
  <si>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</si>
  <si>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</si>
  <si>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</si>
  <si>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</si>
  <si>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</si>
  <si>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</si>
  <si>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</si>
  <si>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</si>
  <si>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</si>
  <si>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</si>
  <si>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</si>
  <si>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</si>
  <si>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</si>
  <si>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</si>
  <si>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Погашение задолженности прошлых периодов</t>
  </si>
  <si>
    <t>ВСЕГО: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</si>
  <si>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</si>
  <si>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</si>
  <si>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</si>
  <si>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</si>
  <si>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</si>
  <si>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</si>
  <si>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</si>
  <si>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</si>
  <si>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</si>
  <si>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</si>
  <si>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от снега и наледи подъездных козырьков</t>
  </si>
  <si>
    <t>замена насоса ГВС (резерв)</t>
  </si>
  <si>
    <t>Предлагаемый перечень работ по текущему ремонту                                       ( на выбор собственников)</t>
  </si>
  <si>
    <t>ремонт освещения в подвале</t>
  </si>
  <si>
    <t>Сбор, вывоз и утилизация ТБО*, руб/м2</t>
  </si>
  <si>
    <t>учет работ по капремонту</t>
  </si>
  <si>
    <t>гидравлическое испытание элеваторных узлов и запорной арматуры</t>
  </si>
  <si>
    <t>1 раз в 3 года</t>
  </si>
  <si>
    <t>Итого</t>
  </si>
  <si>
    <t>Управление многоквартирным домом, всего в т.ч.</t>
  </si>
  <si>
    <t>замена почтовых ящиков - 80 шт.</t>
  </si>
  <si>
    <t>ремонт балконных плит 30 м2</t>
  </si>
  <si>
    <t>ремонт межпанельных швов 100 м2</t>
  </si>
  <si>
    <t>отключение системы отопления с переводом ситемы ГВС на летнюю схему</t>
  </si>
  <si>
    <t>подключение системы отопления с регулировкой и переводом системы ГВС на зимнюю схему</t>
  </si>
  <si>
    <t>замена трансформатора тока</t>
  </si>
  <si>
    <t>1 раз в 4 года</t>
  </si>
  <si>
    <t>очистка крышек люков колодцев и пожарных гидрантов от снега и льда толщиной слоя свыше 5 см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</si>
  <si>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</si>
  <si>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 xml:space="preserve"> выкашивание газонов</t>
  </si>
  <si>
    <t>влажная уборка лестничных площадок, маршей, тамбуров</t>
  </si>
  <si>
    <t>1 раз в неделю</t>
  </si>
  <si>
    <t>Проверка исправности, работоспособности, регулировка и техническое обслуживание  приборов учета теплоэнергии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</si>
  <si>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</si>
  <si>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</si>
  <si>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</si>
  <si>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</si>
  <si>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уборка крыльца и площадки перед входом в подъезд, очистка металлической решетки, приямка</t>
  </si>
  <si>
    <t>2016 - 2017 гг.</t>
  </si>
  <si>
    <t>(стоимость услуг  увеличена на 10 % в соответствии с уровнем инфляции 2015 г.)</t>
  </si>
  <si>
    <t>по адресу: ул. Пионерская , д.3 (S жилые + нежилые =3529,1 м2, S придом.тер .= 3955,2м2)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</si>
  <si>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</si>
  <si>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</si>
  <si>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</si>
  <si>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</si>
  <si>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</si>
  <si>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</si>
  <si>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</si>
  <si>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</si>
  <si>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</si>
  <si>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</si>
  <si>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</si>
  <si>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>2 раза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</si>
  <si>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</si>
  <si>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</si>
  <si>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</si>
  <si>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</si>
  <si>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</si>
  <si>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</si>
  <si>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</si>
  <si>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</si>
  <si>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</si>
  <si>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</si>
  <si>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</si>
  <si>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</si>
  <si>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</si>
  <si>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</si>
  <si>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</si>
  <si>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1 раз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</si>
  <si>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</si>
  <si>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</si>
  <si>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</si>
  <si>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</si>
  <si>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</si>
  <si>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</si>
  <si>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</si>
  <si>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 xml:space="preserve">Проект </t>
  </si>
  <si>
    <t>устройство мягкой кровли в 1 слой - 100 м2</t>
  </si>
  <si>
    <t>демонтаж подвальных кладовок - 6 шт.</t>
  </si>
  <si>
    <t>ремонт выхода на кровлю - 1 шт.</t>
  </si>
  <si>
    <t>устройство гидроизоляции фундаментов, отмостки по периметру дома</t>
  </si>
  <si>
    <t>устройство приямков в подвале - 2 шт.</t>
  </si>
  <si>
    <t>смена вентилей на отоплении д.15 мм - 60 шт., д.20 мм - 60 шт.</t>
  </si>
  <si>
    <t>смена шаровых кранов (под промывку) диам.32 мм - 8 шт.</t>
  </si>
  <si>
    <t>изоляция трубопроводов отопления в ТУ, ВВП ("Корунд") - 40 м.п.</t>
  </si>
  <si>
    <t>изоляция трубопроводов отопления в ТУ, ВВП ("Кфлекс") - 14 м.п.</t>
  </si>
  <si>
    <t>смена задвижек на элеваторных узлах д.50 мм - 10 шт.</t>
  </si>
  <si>
    <t>смена задвижек на ХВС (общая) ( д.80 мм - 2 шт.)</t>
  </si>
  <si>
    <t>смена задвижек на СТС (рассечная) (диам.80 мм - 1 шт.)</t>
  </si>
  <si>
    <t>установка задвижки на ввод СТС (диам.80 мм - 1 шт)</t>
  </si>
  <si>
    <t>смена задвижек ХВС на ВВП (диам.50 мм - 2 шт)</t>
  </si>
  <si>
    <t>установка обратного клапана на ввод ХВС диам.50 мм - 1 шт.</t>
  </si>
  <si>
    <t>изоляция  трубопроводов отопления составом "Корунд" - 340 п.м.</t>
  </si>
  <si>
    <t>уборка мусора в тех. подвале 2 м3</t>
  </si>
  <si>
    <t>установка насосов  в подвале ( 1 шт)</t>
  </si>
  <si>
    <t>перенос ТСП на границу балансовой принадлежности</t>
  </si>
  <si>
    <t>3529,1м2</t>
  </si>
  <si>
    <t>3955,2 м2</t>
  </si>
  <si>
    <t>3529,1 м2</t>
  </si>
  <si>
    <t>1 шт</t>
  </si>
  <si>
    <t xml:space="preserve">ревизия задвижек отопления </t>
  </si>
  <si>
    <t xml:space="preserve">ревизия задвижек ГВС </t>
  </si>
  <si>
    <t>погодное регулирование системы отопления (ориентировочная стоимость)</t>
  </si>
  <si>
    <t>установка электронного регулятора температуры на ВВП</t>
  </si>
  <si>
    <t>2 пробы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</si>
  <si>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</si>
  <si>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</si>
  <si>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</si>
  <si>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 вентканалов</t>
  </si>
  <si>
    <t>306 м2</t>
  </si>
  <si>
    <t>455 м</t>
  </si>
  <si>
    <t>924,3 м2</t>
  </si>
  <si>
    <t>1018 м</t>
  </si>
  <si>
    <t>606 м</t>
  </si>
  <si>
    <t>230 м</t>
  </si>
  <si>
    <t>540 м</t>
  </si>
  <si>
    <t>228 м</t>
  </si>
  <si>
    <t>64 канала</t>
  </si>
  <si>
    <t>1004 м2</t>
  </si>
  <si>
    <t>смена задвижек на элеваторных узлах д.50 мм - 5 шт.</t>
  </si>
  <si>
    <t>ревизия задвижек отопления д.50 мм - 10 шт, .диам.80 мм - 1 шт.</t>
  </si>
  <si>
    <t>ревизия задвижек ГВС диам.50 мм - 2 шт</t>
  </si>
  <si>
    <t>ревизия  задвижек  ХВС д.80 мм - 2 шт.</t>
  </si>
  <si>
    <t>установка скамейки 1 шт.</t>
  </si>
  <si>
    <t>установка урн 4 шт.</t>
  </si>
  <si>
    <t>установка насосов  в подвале ( 2 шт)</t>
  </si>
  <si>
    <t>ВСЕГО (без содержания лестничных клеток)</t>
  </si>
  <si>
    <t>ВСЕГО (с содержанием лестничных клеток)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</si>
  <si>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устранение неплотностей в вентиляционных каналах и шахтах, устранение засоров в каналах, пылеудаление и дезинфекция вентканалов, очистка от снега и наледи подъездных козырьков, прочистка канализационных выпусков до стены здания)</t>
    </r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</si>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</sst>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4" fontId="25" fillId="24" borderId="19" xfId="0" applyNumberFormat="1" applyFont="1" applyFill="1" applyBorder="1" applyAlignment="1">
      <alignment horizontal="left" vertical="center" wrapText="1"/>
    </xf>
    <xf numFmtId="4" fontId="25" fillId="24" borderId="21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27" xfId="0" applyNumberFormat="1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20" xfId="0" applyNumberFormat="1" applyFont="1" applyFill="1" applyBorder="1" applyAlignment="1">
      <alignment horizontal="center"/>
    </xf>
    <xf numFmtId="0" fontId="18" fillId="24" borderId="30" xfId="0" applyFont="1" applyFill="1" applyBorder="1" applyAlignment="1">
      <alignment horizontal="left" vertical="center" wrapText="1"/>
    </xf>
    <xf numFmtId="0" fontId="18" fillId="24" borderId="31" xfId="0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2" fontId="19" fillId="24" borderId="33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13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left" vertical="center" wrapText="1"/>
    </xf>
    <xf numFmtId="0" fontId="24" fillId="24" borderId="35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center"/>
    </xf>
    <xf numFmtId="2" fontId="0" fillId="24" borderId="22" xfId="0" applyNumberFormat="1" applyFont="1" applyFill="1" applyBorder="1" applyAlignment="1">
      <alignment horizontal="center" vertical="center" wrapText="1"/>
    </xf>
    <xf numFmtId="2" fontId="25" fillId="24" borderId="36" xfId="0" applyNumberFormat="1" applyFont="1" applyFill="1" applyBorder="1" applyAlignment="1">
      <alignment horizontal="center" vertical="center" wrapText="1"/>
    </xf>
    <xf numFmtId="2" fontId="25" fillId="24" borderId="37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left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left" vertical="center" wrapText="1"/>
    </xf>
    <xf numFmtId="0" fontId="25" fillId="24" borderId="24" xfId="0" applyFont="1" applyFill="1" applyBorder="1" applyAlignment="1">
      <alignment horizontal="left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/>
    </xf>
    <xf numFmtId="2" fontId="18" fillId="24" borderId="41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42" xfId="0" applyNumberFormat="1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zoomScale="75" zoomScaleNormal="75" zoomScalePageLayoutView="0" workbookViewId="0" topLeftCell="A119">
      <selection activeCell="L53" sqref="L5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108" t="s">
        <v>163</v>
      </c>
      <c r="B1" s="109"/>
      <c r="C1" s="109"/>
      <c r="D1" s="109"/>
      <c r="E1" s="109"/>
      <c r="F1" s="109"/>
      <c r="G1" s="109"/>
      <c r="H1" s="109"/>
    </row>
    <row r="2" spans="2:8" ht="12.75" customHeight="1">
      <c r="B2" s="110"/>
      <c r="C2" s="110"/>
      <c r="D2" s="110"/>
      <c r="E2" s="110"/>
      <c r="F2" s="110"/>
      <c r="G2" s="109"/>
      <c r="H2" s="109"/>
    </row>
    <row r="3" spans="1:8" ht="24" customHeight="1">
      <c r="A3" s="86" t="s">
        <v>96</v>
      </c>
      <c r="B3" s="110" t="s">
        <v>0</v>
      </c>
      <c r="C3" s="110"/>
      <c r="D3" s="110"/>
      <c r="E3" s="110"/>
      <c r="F3" s="110"/>
      <c r="G3" s="109"/>
      <c r="H3" s="109"/>
    </row>
    <row r="4" spans="2:8" ht="14.25" customHeight="1">
      <c r="B4" s="110" t="s">
        <v>164</v>
      </c>
      <c r="C4" s="110"/>
      <c r="D4" s="110"/>
      <c r="E4" s="110"/>
      <c r="F4" s="110"/>
      <c r="G4" s="109"/>
      <c r="H4" s="109"/>
    </row>
    <row r="5" spans="1:10" ht="15.75" customHeight="1">
      <c r="A5" s="111"/>
      <c r="B5" s="111"/>
      <c r="C5" s="111"/>
      <c r="D5" s="111"/>
      <c r="E5" s="111"/>
      <c r="F5" s="111"/>
      <c r="G5" s="111"/>
      <c r="H5" s="111"/>
      <c r="J5" s="1"/>
    </row>
    <row r="6" spans="1:10" ht="21.75" customHeight="1">
      <c r="A6" s="112" t="s">
        <v>134</v>
      </c>
      <c r="B6" s="112"/>
      <c r="C6" s="112"/>
      <c r="D6" s="112"/>
      <c r="E6" s="112"/>
      <c r="F6" s="112"/>
      <c r="G6" s="112"/>
      <c r="H6" s="112"/>
      <c r="J6" s="1"/>
    </row>
    <row r="7" spans="2:9" ht="35.25" customHeight="1" hidden="1">
      <c r="B7" s="3"/>
      <c r="C7" s="3"/>
      <c r="D7" s="3"/>
      <c r="E7" s="3"/>
      <c r="F7" s="3"/>
      <c r="G7" s="3"/>
      <c r="H7" s="3"/>
      <c r="I7" s="3"/>
    </row>
    <row r="8" spans="1:9" ht="22.5" customHeight="1">
      <c r="A8" s="112" t="s">
        <v>97</v>
      </c>
      <c r="B8" s="112"/>
      <c r="C8" s="112"/>
      <c r="D8" s="112"/>
      <c r="E8" s="112"/>
      <c r="F8" s="112"/>
      <c r="G8" s="112"/>
      <c r="H8" s="112"/>
      <c r="I8" s="3"/>
    </row>
    <row r="9" spans="1:10" s="4" customFormat="1" ht="22.5" customHeight="1">
      <c r="A9" s="113" t="s">
        <v>1</v>
      </c>
      <c r="B9" s="113"/>
      <c r="C9" s="113"/>
      <c r="D9" s="113"/>
      <c r="E9" s="114"/>
      <c r="F9" s="114"/>
      <c r="G9" s="114"/>
      <c r="H9" s="114"/>
      <c r="J9" s="5"/>
    </row>
    <row r="10" spans="1:8" s="6" customFormat="1" ht="18.75" customHeight="1">
      <c r="A10" s="113" t="s">
        <v>98</v>
      </c>
      <c r="B10" s="113"/>
      <c r="C10" s="113"/>
      <c r="D10" s="113"/>
      <c r="E10" s="114"/>
      <c r="F10" s="114"/>
      <c r="G10" s="114"/>
      <c r="H10" s="114"/>
    </row>
    <row r="11" spans="1:8" s="7" customFormat="1" ht="17.25" customHeight="1">
      <c r="A11" s="115" t="s">
        <v>55</v>
      </c>
      <c r="B11" s="115"/>
      <c r="C11" s="115"/>
      <c r="D11" s="115"/>
      <c r="E11" s="116"/>
      <c r="F11" s="116"/>
      <c r="G11" s="116"/>
      <c r="H11" s="116"/>
    </row>
    <row r="12" spans="1:8" s="6" customFormat="1" ht="30" customHeight="1" thickBot="1">
      <c r="A12" s="117" t="s">
        <v>61</v>
      </c>
      <c r="B12" s="117"/>
      <c r="C12" s="117"/>
      <c r="D12" s="117"/>
      <c r="E12" s="118"/>
      <c r="F12" s="118"/>
      <c r="G12" s="118"/>
      <c r="H12" s="118"/>
    </row>
    <row r="13" spans="1:10" s="12" customFormat="1" ht="139.5" customHeight="1" thickBot="1">
      <c r="A13" s="8" t="s">
        <v>2</v>
      </c>
      <c r="B13" s="9" t="s">
        <v>3</v>
      </c>
      <c r="C13" s="10" t="s">
        <v>106</v>
      </c>
      <c r="D13" s="10" t="s">
        <v>32</v>
      </c>
      <c r="E13" s="10" t="s">
        <v>4</v>
      </c>
      <c r="F13" s="11" t="s">
        <v>5</v>
      </c>
      <c r="G13" s="10" t="s">
        <v>4</v>
      </c>
      <c r="H13" s="11" t="s">
        <v>5</v>
      </c>
      <c r="J13" s="13"/>
    </row>
    <row r="14" spans="1:10" s="20" customFormat="1" ht="12.75">
      <c r="A14" s="14">
        <v>1</v>
      </c>
      <c r="B14" s="15">
        <v>2</v>
      </c>
      <c r="C14" s="16">
        <v>3</v>
      </c>
      <c r="D14" s="16">
        <v>4</v>
      </c>
      <c r="E14" s="15">
        <v>3</v>
      </c>
      <c r="F14" s="17">
        <v>4</v>
      </c>
      <c r="G14" s="18">
        <v>5</v>
      </c>
      <c r="H14" s="19">
        <v>6</v>
      </c>
      <c r="J14" s="21"/>
    </row>
    <row r="15" spans="1:10" s="20" customFormat="1" ht="49.5" customHeight="1">
      <c r="A15" s="119" t="s">
        <v>6</v>
      </c>
      <c r="B15" s="120"/>
      <c r="C15" s="120"/>
      <c r="D15" s="120"/>
      <c r="E15" s="120"/>
      <c r="F15" s="120"/>
      <c r="G15" s="121"/>
      <c r="H15" s="122"/>
      <c r="J15" s="21"/>
    </row>
    <row r="16" spans="1:10" s="12" customFormat="1" ht="18.75" customHeight="1">
      <c r="A16" s="22" t="s">
        <v>77</v>
      </c>
      <c r="B16" s="23" t="s">
        <v>7</v>
      </c>
      <c r="C16" s="25" t="s">
        <v>154</v>
      </c>
      <c r="D16" s="25">
        <f>G16*I16</f>
        <v>142293.31</v>
      </c>
      <c r="E16" s="24">
        <f>H16*12</f>
        <v>40.32</v>
      </c>
      <c r="F16" s="26"/>
      <c r="G16" s="24">
        <f>H16*12</f>
        <v>40.32</v>
      </c>
      <c r="H16" s="24">
        <f>H26+H28</f>
        <v>3.36</v>
      </c>
      <c r="I16" s="12">
        <v>3529.1</v>
      </c>
      <c r="J16" s="13">
        <v>2.24</v>
      </c>
    </row>
    <row r="17" spans="1:10" s="12" customFormat="1" ht="24.75" customHeight="1">
      <c r="A17" s="27" t="s">
        <v>62</v>
      </c>
      <c r="B17" s="28" t="s">
        <v>63</v>
      </c>
      <c r="C17" s="25"/>
      <c r="D17" s="25"/>
      <c r="E17" s="24"/>
      <c r="F17" s="26"/>
      <c r="G17" s="24"/>
      <c r="H17" s="24"/>
      <c r="I17" s="12">
        <v>3529.1</v>
      </c>
      <c r="J17" s="13"/>
    </row>
    <row r="18" spans="1:10" s="12" customFormat="1" ht="18.75" customHeight="1">
      <c r="A18" s="27" t="s">
        <v>64</v>
      </c>
      <c r="B18" s="28" t="s">
        <v>63</v>
      </c>
      <c r="C18" s="25"/>
      <c r="D18" s="25"/>
      <c r="E18" s="24"/>
      <c r="F18" s="26"/>
      <c r="G18" s="24"/>
      <c r="H18" s="24"/>
      <c r="I18" s="12">
        <v>3529.1</v>
      </c>
      <c r="J18" s="13"/>
    </row>
    <row r="19" spans="1:10" s="12" customFormat="1" ht="121.5" customHeight="1">
      <c r="A19" s="27" t="s">
        <v>99</v>
      </c>
      <c r="B19" s="28" t="s">
        <v>20</v>
      </c>
      <c r="C19" s="25"/>
      <c r="D19" s="25"/>
      <c r="E19" s="24"/>
      <c r="F19" s="26"/>
      <c r="G19" s="24"/>
      <c r="H19" s="24"/>
      <c r="I19" s="12">
        <v>3529.1</v>
      </c>
      <c r="J19" s="13"/>
    </row>
    <row r="20" spans="1:10" s="12" customFormat="1" ht="18.75" customHeight="1">
      <c r="A20" s="27" t="s">
        <v>100</v>
      </c>
      <c r="B20" s="28" t="s">
        <v>63</v>
      </c>
      <c r="C20" s="25"/>
      <c r="D20" s="25"/>
      <c r="E20" s="24"/>
      <c r="F20" s="26"/>
      <c r="G20" s="24"/>
      <c r="H20" s="24"/>
      <c r="I20" s="12">
        <v>3529.1</v>
      </c>
      <c r="J20" s="13"/>
    </row>
    <row r="21" spans="1:10" s="12" customFormat="1" ht="18.75" customHeight="1">
      <c r="A21" s="27" t="s">
        <v>101</v>
      </c>
      <c r="B21" s="28" t="s">
        <v>63</v>
      </c>
      <c r="C21" s="25"/>
      <c r="D21" s="25"/>
      <c r="E21" s="24"/>
      <c r="F21" s="26"/>
      <c r="G21" s="24"/>
      <c r="H21" s="24"/>
      <c r="I21" s="12">
        <v>3529.1</v>
      </c>
      <c r="J21" s="13"/>
    </row>
    <row r="22" spans="1:10" s="12" customFormat="1" ht="31.5" customHeight="1">
      <c r="A22" s="27" t="s">
        <v>102</v>
      </c>
      <c r="B22" s="28" t="s">
        <v>10</v>
      </c>
      <c r="C22" s="25"/>
      <c r="D22" s="25"/>
      <c r="E22" s="24"/>
      <c r="F22" s="26"/>
      <c r="G22" s="24"/>
      <c r="H22" s="24"/>
      <c r="I22" s="12">
        <v>3529.1</v>
      </c>
      <c r="J22" s="13"/>
    </row>
    <row r="23" spans="1:10" s="12" customFormat="1" ht="15">
      <c r="A23" s="27" t="s">
        <v>103</v>
      </c>
      <c r="B23" s="28" t="s">
        <v>12</v>
      </c>
      <c r="C23" s="25"/>
      <c r="D23" s="25"/>
      <c r="E23" s="24"/>
      <c r="F23" s="26"/>
      <c r="G23" s="24"/>
      <c r="H23" s="24"/>
      <c r="I23" s="12">
        <v>3529.1</v>
      </c>
      <c r="J23" s="13"/>
    </row>
    <row r="24" spans="1:10" s="12" customFormat="1" ht="15">
      <c r="A24" s="27" t="s">
        <v>104</v>
      </c>
      <c r="B24" s="28" t="s">
        <v>63</v>
      </c>
      <c r="C24" s="25"/>
      <c r="D24" s="25"/>
      <c r="E24" s="24"/>
      <c r="F24" s="26"/>
      <c r="G24" s="24"/>
      <c r="H24" s="24"/>
      <c r="I24" s="12">
        <v>3529.1</v>
      </c>
      <c r="J24" s="13"/>
    </row>
    <row r="25" spans="1:10" s="12" customFormat="1" ht="15">
      <c r="A25" s="27" t="s">
        <v>105</v>
      </c>
      <c r="B25" s="28" t="s">
        <v>15</v>
      </c>
      <c r="C25" s="25"/>
      <c r="D25" s="25"/>
      <c r="E25" s="24"/>
      <c r="F25" s="26"/>
      <c r="G25" s="24"/>
      <c r="H25" s="24"/>
      <c r="I25" s="12">
        <v>3529.1</v>
      </c>
      <c r="J25" s="13"/>
    </row>
    <row r="26" spans="1:10" s="12" customFormat="1" ht="15">
      <c r="A26" s="90" t="s">
        <v>76</v>
      </c>
      <c r="B26" s="28"/>
      <c r="C26" s="25"/>
      <c r="D26" s="25"/>
      <c r="E26" s="24"/>
      <c r="F26" s="26"/>
      <c r="G26" s="24"/>
      <c r="H26" s="24">
        <v>3.24</v>
      </c>
      <c r="I26" s="12">
        <v>3529.1</v>
      </c>
      <c r="J26" s="13"/>
    </row>
    <row r="27" spans="1:10" s="12" customFormat="1" ht="15">
      <c r="A27" s="27" t="s">
        <v>73</v>
      </c>
      <c r="B27" s="28" t="s">
        <v>63</v>
      </c>
      <c r="C27" s="25"/>
      <c r="D27" s="25"/>
      <c r="E27" s="24"/>
      <c r="F27" s="26"/>
      <c r="G27" s="24"/>
      <c r="H27" s="92">
        <v>0.12</v>
      </c>
      <c r="I27" s="12">
        <v>3529.1</v>
      </c>
      <c r="J27" s="13"/>
    </row>
    <row r="28" spans="1:10" s="12" customFormat="1" ht="15">
      <c r="A28" s="90" t="s">
        <v>76</v>
      </c>
      <c r="B28" s="28"/>
      <c r="C28" s="25"/>
      <c r="D28" s="25"/>
      <c r="E28" s="24"/>
      <c r="F28" s="26"/>
      <c r="G28" s="24"/>
      <c r="H28" s="24">
        <f>H27</f>
        <v>0.12</v>
      </c>
      <c r="I28" s="12">
        <v>3529.1</v>
      </c>
      <c r="J28" s="13"/>
    </row>
    <row r="29" spans="1:10" s="12" customFormat="1" ht="30">
      <c r="A29" s="22" t="s">
        <v>8</v>
      </c>
      <c r="B29" s="29" t="s">
        <v>9</v>
      </c>
      <c r="C29" s="25" t="s">
        <v>155</v>
      </c>
      <c r="D29" s="25">
        <f>G29*I29</f>
        <v>190571.4</v>
      </c>
      <c r="E29" s="24">
        <f>H29*12</f>
        <v>54</v>
      </c>
      <c r="F29" s="26"/>
      <c r="G29" s="24">
        <f>H29*12</f>
        <v>54</v>
      </c>
      <c r="H29" s="24">
        <v>4.5</v>
      </c>
      <c r="I29" s="12">
        <v>3529.1</v>
      </c>
      <c r="J29" s="13">
        <v>3.24</v>
      </c>
    </row>
    <row r="30" spans="1:10" s="12" customFormat="1" ht="15">
      <c r="A30" s="27" t="s">
        <v>107</v>
      </c>
      <c r="B30" s="28" t="s">
        <v>9</v>
      </c>
      <c r="C30" s="25"/>
      <c r="D30" s="25"/>
      <c r="E30" s="24"/>
      <c r="F30" s="26"/>
      <c r="G30" s="24"/>
      <c r="H30" s="24"/>
      <c r="I30" s="12">
        <v>3529.1</v>
      </c>
      <c r="J30" s="13"/>
    </row>
    <row r="31" spans="1:10" s="12" customFormat="1" ht="15">
      <c r="A31" s="27" t="s">
        <v>108</v>
      </c>
      <c r="B31" s="28" t="s">
        <v>109</v>
      </c>
      <c r="C31" s="25"/>
      <c r="D31" s="25"/>
      <c r="E31" s="24"/>
      <c r="F31" s="26"/>
      <c r="G31" s="24"/>
      <c r="H31" s="24"/>
      <c r="I31" s="12">
        <v>3529.1</v>
      </c>
      <c r="J31" s="13"/>
    </row>
    <row r="32" spans="1:10" s="12" customFormat="1" ht="15">
      <c r="A32" s="27" t="s">
        <v>87</v>
      </c>
      <c r="B32" s="28" t="s">
        <v>110</v>
      </c>
      <c r="C32" s="25"/>
      <c r="D32" s="25"/>
      <c r="E32" s="24"/>
      <c r="F32" s="26"/>
      <c r="G32" s="24"/>
      <c r="H32" s="24"/>
      <c r="I32" s="12">
        <v>3529.1</v>
      </c>
      <c r="J32" s="13"/>
    </row>
    <row r="33" spans="1:10" s="12" customFormat="1" ht="15">
      <c r="A33" s="27" t="s">
        <v>58</v>
      </c>
      <c r="B33" s="28" t="s">
        <v>9</v>
      </c>
      <c r="C33" s="25"/>
      <c r="D33" s="25"/>
      <c r="E33" s="24"/>
      <c r="F33" s="26"/>
      <c r="G33" s="24"/>
      <c r="H33" s="24"/>
      <c r="I33" s="12">
        <v>3529.1</v>
      </c>
      <c r="J33" s="13"/>
    </row>
    <row r="34" spans="1:10" s="12" customFormat="1" ht="25.5">
      <c r="A34" s="27" t="s">
        <v>59</v>
      </c>
      <c r="B34" s="28" t="s">
        <v>10</v>
      </c>
      <c r="C34" s="25"/>
      <c r="D34" s="25"/>
      <c r="E34" s="24"/>
      <c r="F34" s="26"/>
      <c r="G34" s="24"/>
      <c r="H34" s="24"/>
      <c r="I34" s="12">
        <v>3529.1</v>
      </c>
      <c r="J34" s="13"/>
    </row>
    <row r="35" spans="1:10" s="12" customFormat="1" ht="15">
      <c r="A35" s="27" t="s">
        <v>65</v>
      </c>
      <c r="B35" s="28" t="s">
        <v>9</v>
      </c>
      <c r="C35" s="25"/>
      <c r="D35" s="25"/>
      <c r="E35" s="24"/>
      <c r="F35" s="26"/>
      <c r="G35" s="24"/>
      <c r="H35" s="24"/>
      <c r="I35" s="12">
        <v>3529.1</v>
      </c>
      <c r="J35" s="13"/>
    </row>
    <row r="36" spans="1:10" s="12" customFormat="1" ht="15">
      <c r="A36" s="27" t="s">
        <v>66</v>
      </c>
      <c r="B36" s="28" t="s">
        <v>9</v>
      </c>
      <c r="C36" s="25"/>
      <c r="D36" s="25"/>
      <c r="E36" s="24"/>
      <c r="F36" s="26"/>
      <c r="G36" s="24"/>
      <c r="H36" s="24"/>
      <c r="I36" s="12">
        <v>3529.1</v>
      </c>
      <c r="J36" s="13"/>
    </row>
    <row r="37" spans="1:10" s="12" customFormat="1" ht="25.5">
      <c r="A37" s="27" t="s">
        <v>67</v>
      </c>
      <c r="B37" s="28" t="s">
        <v>60</v>
      </c>
      <c r="C37" s="25"/>
      <c r="D37" s="25"/>
      <c r="E37" s="24"/>
      <c r="F37" s="26"/>
      <c r="G37" s="24"/>
      <c r="H37" s="24"/>
      <c r="I37" s="12">
        <v>3529.1</v>
      </c>
      <c r="J37" s="13"/>
    </row>
    <row r="38" spans="1:10" s="12" customFormat="1" ht="25.5">
      <c r="A38" s="27" t="s">
        <v>85</v>
      </c>
      <c r="B38" s="28" t="s">
        <v>10</v>
      </c>
      <c r="C38" s="25"/>
      <c r="D38" s="25"/>
      <c r="E38" s="24"/>
      <c r="F38" s="26"/>
      <c r="G38" s="24"/>
      <c r="H38" s="24"/>
      <c r="I38" s="12">
        <v>3529.1</v>
      </c>
      <c r="J38" s="13"/>
    </row>
    <row r="39" spans="1:10" s="12" customFormat="1" ht="25.5">
      <c r="A39" s="27" t="s">
        <v>95</v>
      </c>
      <c r="B39" s="28" t="s">
        <v>9</v>
      </c>
      <c r="C39" s="25"/>
      <c r="D39" s="25"/>
      <c r="E39" s="24"/>
      <c r="F39" s="26"/>
      <c r="G39" s="24"/>
      <c r="H39" s="24"/>
      <c r="I39" s="12">
        <v>3529.1</v>
      </c>
      <c r="J39" s="13"/>
    </row>
    <row r="40" spans="1:10" s="32" customFormat="1" ht="15">
      <c r="A40" s="30" t="s">
        <v>11</v>
      </c>
      <c r="B40" s="23" t="s">
        <v>12</v>
      </c>
      <c r="C40" s="25" t="s">
        <v>156</v>
      </c>
      <c r="D40" s="25">
        <f>G40*I40</f>
        <v>35149.84</v>
      </c>
      <c r="E40" s="24">
        <f>H40*12</f>
        <v>9.96</v>
      </c>
      <c r="F40" s="31"/>
      <c r="G40" s="24">
        <f>H40*12</f>
        <v>9.96</v>
      </c>
      <c r="H40" s="24">
        <v>0.83</v>
      </c>
      <c r="I40" s="12">
        <v>3529.1</v>
      </c>
      <c r="J40" s="13">
        <v>0.6</v>
      </c>
    </row>
    <row r="41" spans="1:10" s="12" customFormat="1" ht="15">
      <c r="A41" s="30" t="s">
        <v>13</v>
      </c>
      <c r="B41" s="23" t="s">
        <v>14</v>
      </c>
      <c r="C41" s="25" t="s">
        <v>156</v>
      </c>
      <c r="D41" s="25">
        <f>G41*I41</f>
        <v>114342.84</v>
      </c>
      <c r="E41" s="24">
        <f>H41*12</f>
        <v>32.4</v>
      </c>
      <c r="F41" s="31"/>
      <c r="G41" s="24">
        <f>H41*12</f>
        <v>32.4</v>
      </c>
      <c r="H41" s="24">
        <v>2.7</v>
      </c>
      <c r="I41" s="12">
        <v>3529.1</v>
      </c>
      <c r="J41" s="13">
        <v>1.94</v>
      </c>
    </row>
    <row r="42" spans="1:10" s="12" customFormat="1" ht="15">
      <c r="A42" s="30" t="s">
        <v>111</v>
      </c>
      <c r="B42" s="23" t="s">
        <v>9</v>
      </c>
      <c r="C42" s="25" t="s">
        <v>167</v>
      </c>
      <c r="D42" s="25">
        <v>161295.08</v>
      </c>
      <c r="E42" s="24"/>
      <c r="F42" s="31"/>
      <c r="G42" s="24">
        <f>D42/I42</f>
        <v>45.7</v>
      </c>
      <c r="H42" s="24">
        <f>G42/12</f>
        <v>3.81</v>
      </c>
      <c r="I42" s="12">
        <v>3529.1</v>
      </c>
      <c r="J42" s="13"/>
    </row>
    <row r="43" spans="1:10" s="12" customFormat="1" ht="17.25" customHeight="1">
      <c r="A43" s="27" t="s">
        <v>112</v>
      </c>
      <c r="B43" s="28" t="s">
        <v>20</v>
      </c>
      <c r="C43" s="25"/>
      <c r="D43" s="25"/>
      <c r="E43" s="24"/>
      <c r="F43" s="31"/>
      <c r="G43" s="24"/>
      <c r="H43" s="24"/>
      <c r="I43" s="12">
        <v>3529.1</v>
      </c>
      <c r="J43" s="13"/>
    </row>
    <row r="44" spans="1:10" s="12" customFormat="1" ht="15">
      <c r="A44" s="27" t="s">
        <v>113</v>
      </c>
      <c r="B44" s="28" t="s">
        <v>15</v>
      </c>
      <c r="C44" s="25"/>
      <c r="D44" s="25"/>
      <c r="E44" s="24"/>
      <c r="F44" s="31"/>
      <c r="G44" s="24"/>
      <c r="H44" s="24"/>
      <c r="I44" s="12">
        <v>3529.1</v>
      </c>
      <c r="J44" s="13"/>
    </row>
    <row r="45" spans="1:10" s="12" customFormat="1" ht="15">
      <c r="A45" s="27" t="s">
        <v>88</v>
      </c>
      <c r="B45" s="28" t="s">
        <v>89</v>
      </c>
      <c r="C45" s="25"/>
      <c r="D45" s="25"/>
      <c r="E45" s="24"/>
      <c r="F45" s="31"/>
      <c r="G45" s="24"/>
      <c r="H45" s="24"/>
      <c r="I45" s="12">
        <v>3529.1</v>
      </c>
      <c r="J45" s="13"/>
    </row>
    <row r="46" spans="1:10" s="12" customFormat="1" ht="15">
      <c r="A46" s="27" t="s">
        <v>114</v>
      </c>
      <c r="B46" s="28" t="s">
        <v>115</v>
      </c>
      <c r="C46" s="25"/>
      <c r="D46" s="25"/>
      <c r="E46" s="24"/>
      <c r="F46" s="31"/>
      <c r="G46" s="24"/>
      <c r="H46" s="24"/>
      <c r="I46" s="12">
        <v>3529.1</v>
      </c>
      <c r="J46" s="13"/>
    </row>
    <row r="47" spans="1:10" s="12" customFormat="1" ht="15">
      <c r="A47" s="27" t="s">
        <v>116</v>
      </c>
      <c r="B47" s="28" t="s">
        <v>89</v>
      </c>
      <c r="C47" s="25"/>
      <c r="D47" s="25"/>
      <c r="E47" s="24"/>
      <c r="F47" s="31"/>
      <c r="G47" s="24"/>
      <c r="H47" s="24"/>
      <c r="I47" s="12">
        <v>3529.1</v>
      </c>
      <c r="J47" s="13"/>
    </row>
    <row r="48" spans="1:10" s="20" customFormat="1" ht="30">
      <c r="A48" s="30" t="s">
        <v>93</v>
      </c>
      <c r="B48" s="23" t="s">
        <v>7</v>
      </c>
      <c r="C48" s="25" t="s">
        <v>157</v>
      </c>
      <c r="D48" s="25">
        <v>2246.78</v>
      </c>
      <c r="E48" s="33"/>
      <c r="F48" s="31"/>
      <c r="G48" s="24">
        <f>D48/I48</f>
        <v>0.64</v>
      </c>
      <c r="H48" s="24">
        <f>G48/12</f>
        <v>0.05</v>
      </c>
      <c r="I48" s="12">
        <v>3529.1</v>
      </c>
      <c r="J48" s="13">
        <v>0.04</v>
      </c>
    </row>
    <row r="49" spans="1:10" s="20" customFormat="1" ht="33" customHeight="1">
      <c r="A49" s="30" t="s">
        <v>94</v>
      </c>
      <c r="B49" s="23" t="s">
        <v>7</v>
      </c>
      <c r="C49" s="25" t="s">
        <v>157</v>
      </c>
      <c r="D49" s="25">
        <v>2246.78</v>
      </c>
      <c r="E49" s="33"/>
      <c r="F49" s="31"/>
      <c r="G49" s="24">
        <f>D49/I49</f>
        <v>0.64</v>
      </c>
      <c r="H49" s="24">
        <f>G49/12</f>
        <v>0.05</v>
      </c>
      <c r="I49" s="12">
        <v>3529.1</v>
      </c>
      <c r="J49" s="13">
        <v>0.04</v>
      </c>
    </row>
    <row r="50" spans="1:10" s="20" customFormat="1" ht="39" customHeight="1">
      <c r="A50" s="30" t="s">
        <v>90</v>
      </c>
      <c r="B50" s="23" t="s">
        <v>7</v>
      </c>
      <c r="C50" s="25" t="s">
        <v>157</v>
      </c>
      <c r="D50" s="25">
        <v>14185.73</v>
      </c>
      <c r="E50" s="33"/>
      <c r="F50" s="31"/>
      <c r="G50" s="24">
        <f>D50/I50</f>
        <v>4.02</v>
      </c>
      <c r="H50" s="24">
        <f>G50/12</f>
        <v>0.34</v>
      </c>
      <c r="I50" s="12">
        <v>3529.1</v>
      </c>
      <c r="J50" s="13">
        <v>0.25</v>
      </c>
    </row>
    <row r="51" spans="1:10" s="20" customFormat="1" ht="30">
      <c r="A51" s="30" t="s">
        <v>21</v>
      </c>
      <c r="B51" s="23"/>
      <c r="C51" s="25" t="s">
        <v>168</v>
      </c>
      <c r="D51" s="25">
        <f>G51*I51</f>
        <v>8469.84</v>
      </c>
      <c r="E51" s="33">
        <f>H51*12</f>
        <v>2.4</v>
      </c>
      <c r="F51" s="31"/>
      <c r="G51" s="24">
        <f>H51*12</f>
        <v>2.4</v>
      </c>
      <c r="H51" s="24">
        <v>0.2</v>
      </c>
      <c r="I51" s="12">
        <v>3529.1</v>
      </c>
      <c r="J51" s="13">
        <v>0.14</v>
      </c>
    </row>
    <row r="52" spans="1:10" s="20" customFormat="1" ht="25.5">
      <c r="A52" s="95" t="s">
        <v>117</v>
      </c>
      <c r="B52" s="47" t="s">
        <v>75</v>
      </c>
      <c r="C52" s="25"/>
      <c r="D52" s="25"/>
      <c r="E52" s="33"/>
      <c r="F52" s="31"/>
      <c r="G52" s="24"/>
      <c r="H52" s="24"/>
      <c r="I52" s="12">
        <v>3529.1</v>
      </c>
      <c r="J52" s="13"/>
    </row>
    <row r="53" spans="1:10" s="20" customFormat="1" ht="30.75" customHeight="1">
      <c r="A53" s="95" t="s">
        <v>118</v>
      </c>
      <c r="B53" s="47" t="s">
        <v>75</v>
      </c>
      <c r="C53" s="25"/>
      <c r="D53" s="25"/>
      <c r="E53" s="33"/>
      <c r="F53" s="31"/>
      <c r="G53" s="24"/>
      <c r="H53" s="24"/>
      <c r="I53" s="12">
        <v>3529.1</v>
      </c>
      <c r="J53" s="13"/>
    </row>
    <row r="54" spans="1:10" s="20" customFormat="1" ht="15">
      <c r="A54" s="95" t="s">
        <v>119</v>
      </c>
      <c r="B54" s="47" t="s">
        <v>63</v>
      </c>
      <c r="C54" s="25"/>
      <c r="D54" s="25"/>
      <c r="E54" s="33"/>
      <c r="F54" s="31"/>
      <c r="G54" s="24"/>
      <c r="H54" s="24"/>
      <c r="I54" s="12">
        <v>3529.1</v>
      </c>
      <c r="J54" s="13"/>
    </row>
    <row r="55" spans="1:10" s="20" customFormat="1" ht="15">
      <c r="A55" s="95" t="s">
        <v>120</v>
      </c>
      <c r="B55" s="47" t="s">
        <v>75</v>
      </c>
      <c r="C55" s="25"/>
      <c r="D55" s="25"/>
      <c r="E55" s="33"/>
      <c r="F55" s="31"/>
      <c r="G55" s="24"/>
      <c r="H55" s="24"/>
      <c r="I55" s="12">
        <v>3529.1</v>
      </c>
      <c r="J55" s="13"/>
    </row>
    <row r="56" spans="1:10" s="20" customFormat="1" ht="25.5">
      <c r="A56" s="95" t="s">
        <v>121</v>
      </c>
      <c r="B56" s="47" t="s">
        <v>75</v>
      </c>
      <c r="C56" s="25"/>
      <c r="D56" s="25"/>
      <c r="E56" s="33"/>
      <c r="F56" s="31"/>
      <c r="G56" s="24"/>
      <c r="H56" s="24"/>
      <c r="I56" s="12">
        <v>3529.1</v>
      </c>
      <c r="J56" s="13"/>
    </row>
    <row r="57" spans="1:10" s="20" customFormat="1" ht="18.75" customHeight="1">
      <c r="A57" s="95" t="s">
        <v>122</v>
      </c>
      <c r="B57" s="47" t="s">
        <v>75</v>
      </c>
      <c r="C57" s="25"/>
      <c r="D57" s="25"/>
      <c r="E57" s="33"/>
      <c r="F57" s="31"/>
      <c r="G57" s="24"/>
      <c r="H57" s="24"/>
      <c r="I57" s="12">
        <v>3529.1</v>
      </c>
      <c r="J57" s="13"/>
    </row>
    <row r="58" spans="1:10" s="20" customFormat="1" ht="25.5">
      <c r="A58" s="95" t="s">
        <v>123</v>
      </c>
      <c r="B58" s="47" t="s">
        <v>75</v>
      </c>
      <c r="C58" s="25"/>
      <c r="D58" s="25"/>
      <c r="E58" s="33"/>
      <c r="F58" s="31"/>
      <c r="G58" s="24"/>
      <c r="H58" s="24"/>
      <c r="I58" s="12">
        <v>3529.1</v>
      </c>
      <c r="J58" s="13"/>
    </row>
    <row r="59" spans="1:10" s="20" customFormat="1" ht="15">
      <c r="A59" s="95" t="s">
        <v>124</v>
      </c>
      <c r="B59" s="47" t="s">
        <v>75</v>
      </c>
      <c r="C59" s="25"/>
      <c r="D59" s="25"/>
      <c r="E59" s="33"/>
      <c r="F59" s="31"/>
      <c r="G59" s="24"/>
      <c r="H59" s="24"/>
      <c r="I59" s="12">
        <v>3529.1</v>
      </c>
      <c r="J59" s="13"/>
    </row>
    <row r="60" spans="1:10" s="20" customFormat="1" ht="15">
      <c r="A60" s="95" t="s">
        <v>125</v>
      </c>
      <c r="B60" s="47" t="s">
        <v>75</v>
      </c>
      <c r="C60" s="25"/>
      <c r="D60" s="25"/>
      <c r="E60" s="33"/>
      <c r="F60" s="31"/>
      <c r="G60" s="24"/>
      <c r="H60" s="24"/>
      <c r="I60" s="12">
        <v>3529.1</v>
      </c>
      <c r="J60" s="13"/>
    </row>
    <row r="61" spans="1:10" s="12" customFormat="1" ht="15">
      <c r="A61" s="30" t="s">
        <v>23</v>
      </c>
      <c r="B61" s="23" t="s">
        <v>24</v>
      </c>
      <c r="C61" s="33" t="s">
        <v>169</v>
      </c>
      <c r="D61" s="25">
        <f>G61*I61</f>
        <v>2964.44</v>
      </c>
      <c r="E61" s="33">
        <f>H61*12</f>
        <v>0.84</v>
      </c>
      <c r="F61" s="31"/>
      <c r="G61" s="24">
        <f>H61*12</f>
        <v>0.84</v>
      </c>
      <c r="H61" s="24">
        <v>0.07</v>
      </c>
      <c r="I61" s="12">
        <v>3529.1</v>
      </c>
      <c r="J61" s="13">
        <v>0.03</v>
      </c>
    </row>
    <row r="62" spans="1:10" s="12" customFormat="1" ht="15">
      <c r="A62" s="30" t="s">
        <v>25</v>
      </c>
      <c r="B62" s="34" t="s">
        <v>26</v>
      </c>
      <c r="C62" s="33" t="s">
        <v>169</v>
      </c>
      <c r="D62" s="25">
        <v>1863.37</v>
      </c>
      <c r="E62" s="35">
        <f>H62*12</f>
        <v>0.48</v>
      </c>
      <c r="F62" s="36"/>
      <c r="G62" s="24">
        <f>D62/I62</f>
        <v>0.53</v>
      </c>
      <c r="H62" s="24">
        <f>G62/12</f>
        <v>0.04</v>
      </c>
      <c r="I62" s="12">
        <v>3529.1</v>
      </c>
      <c r="J62" s="13">
        <v>0.02</v>
      </c>
    </row>
    <row r="63" spans="1:10" s="32" customFormat="1" ht="30">
      <c r="A63" s="30" t="s">
        <v>22</v>
      </c>
      <c r="B63" s="23"/>
      <c r="C63" s="33" t="s">
        <v>162</v>
      </c>
      <c r="D63" s="25">
        <v>2849.1</v>
      </c>
      <c r="E63" s="33">
        <f>H63*12</f>
        <v>0.84</v>
      </c>
      <c r="F63" s="31"/>
      <c r="G63" s="24">
        <f>D63/I63</f>
        <v>0.81</v>
      </c>
      <c r="H63" s="24">
        <f>G63/12</f>
        <v>0.07</v>
      </c>
      <c r="I63" s="12">
        <v>3529.1</v>
      </c>
      <c r="J63" s="13">
        <v>0.03</v>
      </c>
    </row>
    <row r="64" spans="1:10" s="32" customFormat="1" ht="15">
      <c r="A64" s="30" t="s">
        <v>33</v>
      </c>
      <c r="B64" s="23"/>
      <c r="C64" s="24" t="s">
        <v>170</v>
      </c>
      <c r="D64" s="24">
        <f>D65+D66+D67+D68+D71+D72+D73+D74+D75+D76+D77++D69+D70+D78</f>
        <v>124261.24</v>
      </c>
      <c r="E64" s="24">
        <f>SUM(E65:E78)</f>
        <v>0</v>
      </c>
      <c r="F64" s="24">
        <f>SUM(F65:F78)</f>
        <v>0</v>
      </c>
      <c r="G64" s="24">
        <f>D64/I64</f>
        <v>35.21</v>
      </c>
      <c r="H64" s="24">
        <f>G64/12+0.01</f>
        <v>2.94</v>
      </c>
      <c r="I64" s="12">
        <v>3529.1</v>
      </c>
      <c r="J64" s="13">
        <v>0.99</v>
      </c>
    </row>
    <row r="65" spans="1:10" s="20" customFormat="1" ht="15">
      <c r="A65" s="37" t="s">
        <v>81</v>
      </c>
      <c r="B65" s="45" t="s">
        <v>15</v>
      </c>
      <c r="C65" s="40"/>
      <c r="D65" s="40">
        <v>1043.27</v>
      </c>
      <c r="E65" s="39"/>
      <c r="F65" s="41"/>
      <c r="G65" s="39"/>
      <c r="H65" s="39"/>
      <c r="I65" s="12">
        <v>3529.1</v>
      </c>
      <c r="J65" s="41">
        <v>0.01</v>
      </c>
    </row>
    <row r="66" spans="1:10" s="20" customFormat="1" ht="15">
      <c r="A66" s="37" t="s">
        <v>16</v>
      </c>
      <c r="B66" s="38" t="s">
        <v>20</v>
      </c>
      <c r="C66" s="40"/>
      <c r="D66" s="40">
        <v>2021.67</v>
      </c>
      <c r="E66" s="39">
        <f>H66*12</f>
        <v>0</v>
      </c>
      <c r="F66" s="41"/>
      <c r="G66" s="39"/>
      <c r="H66" s="39"/>
      <c r="I66" s="12">
        <v>3529.1</v>
      </c>
      <c r="J66" s="41">
        <v>0.02</v>
      </c>
    </row>
    <row r="67" spans="1:10" s="20" customFormat="1" ht="15">
      <c r="A67" s="37" t="s">
        <v>74</v>
      </c>
      <c r="B67" s="45" t="s">
        <v>15</v>
      </c>
      <c r="C67" s="40"/>
      <c r="D67" s="40">
        <v>3602.46</v>
      </c>
      <c r="E67" s="39"/>
      <c r="F67" s="41"/>
      <c r="G67" s="39"/>
      <c r="H67" s="39"/>
      <c r="I67" s="12">
        <v>3529.1</v>
      </c>
      <c r="J67" s="41"/>
    </row>
    <row r="68" spans="1:10" s="20" customFormat="1" ht="15">
      <c r="A68" s="37" t="s">
        <v>158</v>
      </c>
      <c r="B68" s="38" t="s">
        <v>15</v>
      </c>
      <c r="C68" s="40"/>
      <c r="D68" s="40">
        <v>0</v>
      </c>
      <c r="E68" s="39">
        <f>H68*12</f>
        <v>0</v>
      </c>
      <c r="F68" s="41"/>
      <c r="G68" s="39"/>
      <c r="H68" s="39"/>
      <c r="I68" s="12">
        <v>3529.1</v>
      </c>
      <c r="J68" s="41">
        <v>0.3</v>
      </c>
    </row>
    <row r="69" spans="1:10" s="20" customFormat="1" ht="15">
      <c r="A69" s="84" t="s">
        <v>144</v>
      </c>
      <c r="B69" s="47" t="s">
        <v>51</v>
      </c>
      <c r="C69" s="48"/>
      <c r="D69" s="48">
        <v>57462.49</v>
      </c>
      <c r="E69" s="39"/>
      <c r="F69" s="41"/>
      <c r="G69" s="39"/>
      <c r="H69" s="39"/>
      <c r="I69" s="12">
        <v>3529.1</v>
      </c>
      <c r="J69" s="41"/>
    </row>
    <row r="70" spans="1:10" s="20" customFormat="1" ht="15">
      <c r="A70" s="85" t="s">
        <v>146</v>
      </c>
      <c r="B70" s="47" t="s">
        <v>51</v>
      </c>
      <c r="C70" s="48"/>
      <c r="D70" s="48">
        <v>8222.24</v>
      </c>
      <c r="E70" s="39"/>
      <c r="F70" s="41"/>
      <c r="G70" s="39"/>
      <c r="H70" s="39"/>
      <c r="I70" s="12"/>
      <c r="J70" s="41"/>
    </row>
    <row r="71" spans="1:10" s="20" customFormat="1" ht="15">
      <c r="A71" s="37" t="s">
        <v>47</v>
      </c>
      <c r="B71" s="38" t="s">
        <v>15</v>
      </c>
      <c r="C71" s="40"/>
      <c r="D71" s="40">
        <v>3852.68</v>
      </c>
      <c r="E71" s="39">
        <f>H71*12</f>
        <v>0</v>
      </c>
      <c r="F71" s="41"/>
      <c r="G71" s="39"/>
      <c r="H71" s="39"/>
      <c r="I71" s="12">
        <v>3529.1</v>
      </c>
      <c r="J71" s="41">
        <v>0.05</v>
      </c>
    </row>
    <row r="72" spans="1:10" s="20" customFormat="1" ht="15">
      <c r="A72" s="37" t="s">
        <v>17</v>
      </c>
      <c r="B72" s="38" t="s">
        <v>15</v>
      </c>
      <c r="C72" s="40"/>
      <c r="D72" s="40">
        <v>8588.18</v>
      </c>
      <c r="E72" s="39">
        <f>H72*12</f>
        <v>0</v>
      </c>
      <c r="F72" s="41"/>
      <c r="G72" s="39"/>
      <c r="H72" s="39"/>
      <c r="I72" s="12">
        <v>3529.1</v>
      </c>
      <c r="J72" s="41">
        <v>0.15</v>
      </c>
    </row>
    <row r="73" spans="1:10" s="20" customFormat="1" ht="15">
      <c r="A73" s="37" t="s">
        <v>18</v>
      </c>
      <c r="B73" s="38" t="s">
        <v>15</v>
      </c>
      <c r="C73" s="40"/>
      <c r="D73" s="40">
        <v>1010.85</v>
      </c>
      <c r="E73" s="39">
        <f>H73*12</f>
        <v>0</v>
      </c>
      <c r="F73" s="41"/>
      <c r="G73" s="39"/>
      <c r="H73" s="39"/>
      <c r="I73" s="12">
        <v>3529.1</v>
      </c>
      <c r="J73" s="41">
        <v>0.02</v>
      </c>
    </row>
    <row r="74" spans="1:10" s="20" customFormat="1" ht="15">
      <c r="A74" s="37" t="s">
        <v>44</v>
      </c>
      <c r="B74" s="38" t="s">
        <v>15</v>
      </c>
      <c r="C74" s="40"/>
      <c r="D74" s="40">
        <v>1926.28</v>
      </c>
      <c r="E74" s="39"/>
      <c r="F74" s="41"/>
      <c r="G74" s="39"/>
      <c r="H74" s="39"/>
      <c r="I74" s="12">
        <v>3529.1</v>
      </c>
      <c r="J74" s="41">
        <v>0.02</v>
      </c>
    </row>
    <row r="75" spans="1:10" s="20" customFormat="1" ht="15">
      <c r="A75" s="37" t="s">
        <v>45</v>
      </c>
      <c r="B75" s="38" t="s">
        <v>20</v>
      </c>
      <c r="C75" s="40"/>
      <c r="D75" s="40">
        <v>7705.39</v>
      </c>
      <c r="E75" s="39"/>
      <c r="F75" s="41"/>
      <c r="G75" s="39"/>
      <c r="H75" s="39"/>
      <c r="I75" s="12">
        <v>3529.1</v>
      </c>
      <c r="J75" s="41">
        <v>0.1</v>
      </c>
    </row>
    <row r="76" spans="1:10" s="20" customFormat="1" ht="25.5">
      <c r="A76" s="37" t="s">
        <v>19</v>
      </c>
      <c r="B76" s="38" t="s">
        <v>15</v>
      </c>
      <c r="C76" s="40"/>
      <c r="D76" s="40">
        <v>3348.98</v>
      </c>
      <c r="E76" s="39">
        <f>H76*12</f>
        <v>0</v>
      </c>
      <c r="F76" s="41"/>
      <c r="G76" s="39"/>
      <c r="H76" s="39"/>
      <c r="I76" s="12">
        <v>3529.1</v>
      </c>
      <c r="J76" s="41">
        <v>0.05</v>
      </c>
    </row>
    <row r="77" spans="1:10" s="20" customFormat="1" ht="25.5">
      <c r="A77" s="37" t="s">
        <v>82</v>
      </c>
      <c r="B77" s="38" t="s">
        <v>15</v>
      </c>
      <c r="C77" s="40"/>
      <c r="D77" s="40">
        <v>13652.99</v>
      </c>
      <c r="E77" s="39"/>
      <c r="F77" s="41"/>
      <c r="G77" s="39"/>
      <c r="H77" s="39"/>
      <c r="I77" s="12">
        <v>3529.1</v>
      </c>
      <c r="J77" s="41">
        <v>0.01</v>
      </c>
    </row>
    <row r="78" spans="1:10" s="20" customFormat="1" ht="33" customHeight="1">
      <c r="A78" s="37" t="s">
        <v>127</v>
      </c>
      <c r="B78" s="45" t="s">
        <v>126</v>
      </c>
      <c r="C78" s="87"/>
      <c r="D78" s="40">
        <v>11823.76</v>
      </c>
      <c r="E78" s="42"/>
      <c r="F78" s="41"/>
      <c r="G78" s="39"/>
      <c r="H78" s="39"/>
      <c r="I78" s="12">
        <v>3529.1</v>
      </c>
      <c r="J78" s="41"/>
    </row>
    <row r="79" spans="1:10" s="32" customFormat="1" ht="33" customHeight="1">
      <c r="A79" s="30" t="s">
        <v>38</v>
      </c>
      <c r="B79" s="23"/>
      <c r="C79" s="24" t="s">
        <v>171</v>
      </c>
      <c r="D79" s="24">
        <f>D80+D81+D82+D83+D84+D87+D85+D86+D88+D89</f>
        <v>47354.19</v>
      </c>
      <c r="E79" s="24">
        <f>SUM(E80:E89)</f>
        <v>0</v>
      </c>
      <c r="F79" s="24">
        <f>SUM(F80:F89)</f>
        <v>0</v>
      </c>
      <c r="G79" s="24">
        <f>D79/I79</f>
        <v>13.42</v>
      </c>
      <c r="H79" s="24">
        <f>G79/12</f>
        <v>1.12</v>
      </c>
      <c r="I79" s="12">
        <v>3529.1</v>
      </c>
      <c r="J79" s="13">
        <v>0.51</v>
      </c>
    </row>
    <row r="80" spans="1:10" s="20" customFormat="1" ht="15">
      <c r="A80" s="37" t="s">
        <v>34</v>
      </c>
      <c r="B80" s="38" t="s">
        <v>48</v>
      </c>
      <c r="C80" s="40"/>
      <c r="D80" s="40">
        <v>2889.52</v>
      </c>
      <c r="E80" s="39"/>
      <c r="F80" s="41"/>
      <c r="G80" s="39"/>
      <c r="H80" s="39"/>
      <c r="I80" s="12">
        <v>3529.1</v>
      </c>
      <c r="J80" s="41">
        <v>0.05</v>
      </c>
    </row>
    <row r="81" spans="1:10" s="20" customFormat="1" ht="25.5">
      <c r="A81" s="37" t="s">
        <v>35</v>
      </c>
      <c r="B81" s="38" t="s">
        <v>41</v>
      </c>
      <c r="C81" s="40"/>
      <c r="D81" s="40">
        <v>1926.35</v>
      </c>
      <c r="E81" s="39"/>
      <c r="F81" s="41"/>
      <c r="G81" s="39"/>
      <c r="H81" s="39"/>
      <c r="I81" s="12">
        <v>3529.1</v>
      </c>
      <c r="J81" s="41">
        <v>0.03</v>
      </c>
    </row>
    <row r="82" spans="1:10" s="20" customFormat="1" ht="15">
      <c r="A82" s="37" t="s">
        <v>52</v>
      </c>
      <c r="B82" s="38" t="s">
        <v>51</v>
      </c>
      <c r="C82" s="40"/>
      <c r="D82" s="40">
        <v>2021.63</v>
      </c>
      <c r="E82" s="39"/>
      <c r="F82" s="41"/>
      <c r="G82" s="39"/>
      <c r="H82" s="39"/>
      <c r="I82" s="12">
        <v>3529.1</v>
      </c>
      <c r="J82" s="41">
        <v>0.03</v>
      </c>
    </row>
    <row r="83" spans="1:10" s="20" customFormat="1" ht="25.5">
      <c r="A83" s="37" t="s">
        <v>49</v>
      </c>
      <c r="B83" s="38" t="s">
        <v>50</v>
      </c>
      <c r="C83" s="40"/>
      <c r="D83" s="40">
        <v>1926.35</v>
      </c>
      <c r="E83" s="39"/>
      <c r="F83" s="41"/>
      <c r="G83" s="39"/>
      <c r="H83" s="39"/>
      <c r="I83" s="12">
        <v>3529.1</v>
      </c>
      <c r="J83" s="41">
        <v>0.03</v>
      </c>
    </row>
    <row r="84" spans="1:10" s="20" customFormat="1" ht="15">
      <c r="A84" s="37" t="s">
        <v>69</v>
      </c>
      <c r="B84" s="45" t="s">
        <v>51</v>
      </c>
      <c r="C84" s="40"/>
      <c r="D84" s="40">
        <v>13424.22</v>
      </c>
      <c r="E84" s="39"/>
      <c r="F84" s="41"/>
      <c r="G84" s="39"/>
      <c r="H84" s="39"/>
      <c r="I84" s="12">
        <v>3529.1</v>
      </c>
      <c r="J84" s="43">
        <v>0.22</v>
      </c>
    </row>
    <row r="85" spans="1:10" s="20" customFormat="1" ht="15">
      <c r="A85" s="37" t="s">
        <v>159</v>
      </c>
      <c r="B85" s="45" t="s">
        <v>15</v>
      </c>
      <c r="C85" s="87"/>
      <c r="D85" s="40">
        <v>0</v>
      </c>
      <c r="E85" s="42"/>
      <c r="F85" s="41"/>
      <c r="G85" s="39"/>
      <c r="H85" s="39"/>
      <c r="I85" s="12">
        <v>3529.1</v>
      </c>
      <c r="J85" s="43"/>
    </row>
    <row r="86" spans="1:10" s="20" customFormat="1" ht="15">
      <c r="A86" s="85" t="s">
        <v>148</v>
      </c>
      <c r="B86" s="47" t="s">
        <v>51</v>
      </c>
      <c r="C86" s="48"/>
      <c r="D86" s="48">
        <v>11492.61</v>
      </c>
      <c r="E86" s="42"/>
      <c r="F86" s="41"/>
      <c r="G86" s="39"/>
      <c r="H86" s="39"/>
      <c r="I86" s="12">
        <v>3529.1</v>
      </c>
      <c r="J86" s="43"/>
    </row>
    <row r="87" spans="1:10" s="20" customFormat="1" ht="15">
      <c r="A87" s="37" t="s">
        <v>46</v>
      </c>
      <c r="B87" s="38" t="s">
        <v>7</v>
      </c>
      <c r="C87" s="87"/>
      <c r="D87" s="40">
        <v>6851.28</v>
      </c>
      <c r="E87" s="42"/>
      <c r="F87" s="41"/>
      <c r="G87" s="39"/>
      <c r="H87" s="39"/>
      <c r="I87" s="12">
        <v>3529.1</v>
      </c>
      <c r="J87" s="41">
        <v>0.12</v>
      </c>
    </row>
    <row r="88" spans="1:10" s="20" customFormat="1" ht="25.5">
      <c r="A88" s="37" t="s">
        <v>128</v>
      </c>
      <c r="B88" s="45" t="s">
        <v>15</v>
      </c>
      <c r="C88" s="87"/>
      <c r="D88" s="40">
        <v>6822.23</v>
      </c>
      <c r="E88" s="42"/>
      <c r="F88" s="41"/>
      <c r="G88" s="39"/>
      <c r="H88" s="39"/>
      <c r="I88" s="12">
        <v>3529.1</v>
      </c>
      <c r="J88" s="91"/>
    </row>
    <row r="89" spans="1:10" s="20" customFormat="1" ht="33" customHeight="1">
      <c r="A89" s="37" t="s">
        <v>127</v>
      </c>
      <c r="B89" s="45" t="s">
        <v>15</v>
      </c>
      <c r="C89" s="40"/>
      <c r="D89" s="40">
        <f>G89*I89</f>
        <v>0</v>
      </c>
      <c r="E89" s="39"/>
      <c r="F89" s="41"/>
      <c r="G89" s="39"/>
      <c r="H89" s="39"/>
      <c r="I89" s="12">
        <v>3529.1</v>
      </c>
      <c r="J89" s="13">
        <v>0</v>
      </c>
    </row>
    <row r="90" spans="1:10" s="20" customFormat="1" ht="30">
      <c r="A90" s="30" t="s">
        <v>39</v>
      </c>
      <c r="B90" s="38"/>
      <c r="C90" s="24" t="s">
        <v>172</v>
      </c>
      <c r="D90" s="24">
        <f>D91+D92+D94</f>
        <v>16444.34</v>
      </c>
      <c r="E90" s="24">
        <f>E91+E92+E93</f>
        <v>0</v>
      </c>
      <c r="F90" s="24">
        <f>F91+F92+F93</f>
        <v>0</v>
      </c>
      <c r="G90" s="24">
        <f>D90/I90</f>
        <v>4.66</v>
      </c>
      <c r="H90" s="24">
        <f>G90/12</f>
        <v>0.39</v>
      </c>
      <c r="I90" s="12">
        <v>3529.1</v>
      </c>
      <c r="J90" s="13">
        <v>0.09</v>
      </c>
    </row>
    <row r="91" spans="1:10" s="20" customFormat="1" ht="15" customHeight="1">
      <c r="A91" s="37" t="s">
        <v>129</v>
      </c>
      <c r="B91" s="38" t="s">
        <v>15</v>
      </c>
      <c r="C91" s="99"/>
      <c r="D91" s="40">
        <v>0</v>
      </c>
      <c r="E91" s="39"/>
      <c r="F91" s="41"/>
      <c r="G91" s="39"/>
      <c r="H91" s="39"/>
      <c r="I91" s="12">
        <v>3529.1</v>
      </c>
      <c r="J91" s="41"/>
    </row>
    <row r="92" spans="1:10" s="20" customFormat="1" ht="15">
      <c r="A92" s="85" t="s">
        <v>145</v>
      </c>
      <c r="B92" s="47" t="s">
        <v>51</v>
      </c>
      <c r="C92" s="33"/>
      <c r="D92" s="48">
        <v>16444.34</v>
      </c>
      <c r="E92" s="39"/>
      <c r="F92" s="41"/>
      <c r="G92" s="39"/>
      <c r="H92" s="39"/>
      <c r="I92" s="12">
        <v>3529.1</v>
      </c>
      <c r="J92" s="41">
        <v>0.06</v>
      </c>
    </row>
    <row r="93" spans="1:10" s="20" customFormat="1" ht="15" customHeight="1">
      <c r="A93" s="37" t="s">
        <v>130</v>
      </c>
      <c r="B93" s="45" t="s">
        <v>126</v>
      </c>
      <c r="C93" s="99"/>
      <c r="D93" s="40">
        <f>G93*I93</f>
        <v>0</v>
      </c>
      <c r="E93" s="39"/>
      <c r="F93" s="41"/>
      <c r="G93" s="39"/>
      <c r="H93" s="39"/>
      <c r="I93" s="12">
        <v>3529.1</v>
      </c>
      <c r="J93" s="13">
        <v>0</v>
      </c>
    </row>
    <row r="94" spans="1:10" s="20" customFormat="1" ht="30" customHeight="1">
      <c r="A94" s="37" t="s">
        <v>131</v>
      </c>
      <c r="B94" s="45" t="s">
        <v>126</v>
      </c>
      <c r="C94" s="33"/>
      <c r="D94" s="48">
        <v>0</v>
      </c>
      <c r="E94" s="42"/>
      <c r="F94" s="87"/>
      <c r="G94" s="42"/>
      <c r="H94" s="42"/>
      <c r="I94" s="12">
        <v>3529.1</v>
      </c>
      <c r="J94" s="13"/>
    </row>
    <row r="95" spans="1:10" s="20" customFormat="1" ht="21.75" customHeight="1">
      <c r="A95" s="30" t="s">
        <v>132</v>
      </c>
      <c r="B95" s="38"/>
      <c r="C95" s="24" t="s">
        <v>173</v>
      </c>
      <c r="D95" s="24">
        <f>D97+D98+D96+D99+D100+D101</f>
        <v>11522.15</v>
      </c>
      <c r="E95" s="24">
        <f>SUM(E96:E101)</f>
        <v>0</v>
      </c>
      <c r="F95" s="24">
        <f>SUM(F96:F101)</f>
        <v>0</v>
      </c>
      <c r="G95" s="24">
        <f>D95/I95</f>
        <v>3.26</v>
      </c>
      <c r="H95" s="24">
        <f>G95/12</f>
        <v>0.27</v>
      </c>
      <c r="I95" s="12">
        <v>3529.1</v>
      </c>
      <c r="J95" s="13">
        <v>0.28</v>
      </c>
    </row>
    <row r="96" spans="1:10" s="20" customFormat="1" ht="15" customHeight="1">
      <c r="A96" s="37" t="s">
        <v>36</v>
      </c>
      <c r="B96" s="38" t="s">
        <v>7</v>
      </c>
      <c r="C96" s="99"/>
      <c r="D96" s="40">
        <f aca="true" t="shared" si="0" ref="D96:D101">G96*I96</f>
        <v>0</v>
      </c>
      <c r="E96" s="39"/>
      <c r="F96" s="41"/>
      <c r="G96" s="39"/>
      <c r="H96" s="39"/>
      <c r="I96" s="12">
        <v>3529.1</v>
      </c>
      <c r="J96" s="13">
        <v>0</v>
      </c>
    </row>
    <row r="97" spans="1:10" s="20" customFormat="1" ht="44.25" customHeight="1">
      <c r="A97" s="37" t="s">
        <v>86</v>
      </c>
      <c r="B97" s="38" t="s">
        <v>15</v>
      </c>
      <c r="C97" s="99"/>
      <c r="D97" s="40">
        <v>10515.34</v>
      </c>
      <c r="E97" s="39"/>
      <c r="F97" s="41"/>
      <c r="G97" s="39"/>
      <c r="H97" s="39"/>
      <c r="I97" s="12">
        <v>3529.1</v>
      </c>
      <c r="J97" s="41">
        <v>0.18</v>
      </c>
    </row>
    <row r="98" spans="1:10" s="20" customFormat="1" ht="41.25" customHeight="1">
      <c r="A98" s="37" t="s">
        <v>91</v>
      </c>
      <c r="B98" s="38" t="s">
        <v>15</v>
      </c>
      <c r="C98" s="99"/>
      <c r="D98" s="40">
        <v>1006.81</v>
      </c>
      <c r="E98" s="39"/>
      <c r="F98" s="41"/>
      <c r="G98" s="39"/>
      <c r="H98" s="39"/>
      <c r="I98" s="12">
        <v>3529.1</v>
      </c>
      <c r="J98" s="41">
        <v>0.02</v>
      </c>
    </row>
    <row r="99" spans="1:10" s="20" customFormat="1" ht="27.75" customHeight="1">
      <c r="A99" s="37" t="s">
        <v>54</v>
      </c>
      <c r="B99" s="38" t="s">
        <v>10</v>
      </c>
      <c r="C99" s="99"/>
      <c r="D99" s="40">
        <v>0</v>
      </c>
      <c r="E99" s="39"/>
      <c r="F99" s="41"/>
      <c r="G99" s="39"/>
      <c r="H99" s="39"/>
      <c r="I99" s="12">
        <v>3529.1</v>
      </c>
      <c r="J99" s="43"/>
    </row>
    <row r="100" spans="1:10" s="20" customFormat="1" ht="25.5" customHeight="1">
      <c r="A100" s="37" t="s">
        <v>83</v>
      </c>
      <c r="B100" s="45" t="s">
        <v>84</v>
      </c>
      <c r="C100" s="99"/>
      <c r="D100" s="40">
        <f t="shared" si="0"/>
        <v>0</v>
      </c>
      <c r="E100" s="39"/>
      <c r="F100" s="41"/>
      <c r="G100" s="39"/>
      <c r="H100" s="39"/>
      <c r="I100" s="12">
        <v>3529.1</v>
      </c>
      <c r="J100" s="13">
        <v>0</v>
      </c>
    </row>
    <row r="101" spans="1:10" s="20" customFormat="1" ht="60.75" customHeight="1">
      <c r="A101" s="37" t="s">
        <v>92</v>
      </c>
      <c r="B101" s="45" t="s">
        <v>75</v>
      </c>
      <c r="C101" s="99"/>
      <c r="D101" s="40">
        <f t="shared" si="0"/>
        <v>0</v>
      </c>
      <c r="E101" s="39"/>
      <c r="F101" s="41"/>
      <c r="G101" s="39"/>
      <c r="H101" s="39"/>
      <c r="I101" s="12">
        <v>3529.1</v>
      </c>
      <c r="J101" s="13">
        <v>0</v>
      </c>
    </row>
    <row r="102" spans="1:10" s="20" customFormat="1" ht="15">
      <c r="A102" s="30" t="s">
        <v>40</v>
      </c>
      <c r="B102" s="38"/>
      <c r="C102" s="24" t="s">
        <v>174</v>
      </c>
      <c r="D102" s="24">
        <f>D103</f>
        <v>1208.01</v>
      </c>
      <c r="E102" s="24" t="e">
        <f>E103+#REF!+#REF!</f>
        <v>#REF!</v>
      </c>
      <c r="F102" s="24" t="e">
        <f>F103+#REF!+#REF!</f>
        <v>#REF!</v>
      </c>
      <c r="G102" s="24">
        <f>D102/I102</f>
        <v>0.34</v>
      </c>
      <c r="H102" s="24">
        <f>G102/12</f>
        <v>0.03</v>
      </c>
      <c r="I102" s="12">
        <v>3529.1</v>
      </c>
      <c r="J102" s="13">
        <v>0.14</v>
      </c>
    </row>
    <row r="103" spans="1:10" s="20" customFormat="1" ht="15">
      <c r="A103" s="37" t="s">
        <v>37</v>
      </c>
      <c r="B103" s="38" t="s">
        <v>15</v>
      </c>
      <c r="C103" s="40"/>
      <c r="D103" s="40">
        <v>1208.01</v>
      </c>
      <c r="E103" s="39"/>
      <c r="F103" s="41"/>
      <c r="G103" s="39"/>
      <c r="H103" s="39"/>
      <c r="I103" s="12">
        <v>3529.1</v>
      </c>
      <c r="J103" s="41">
        <v>0.02</v>
      </c>
    </row>
    <row r="104" spans="1:10" s="12" customFormat="1" ht="15">
      <c r="A104" s="30" t="s">
        <v>43</v>
      </c>
      <c r="B104" s="23"/>
      <c r="C104" s="24" t="s">
        <v>175</v>
      </c>
      <c r="D104" s="24">
        <f>D105+D106</f>
        <v>34840.96</v>
      </c>
      <c r="E104" s="24">
        <f>E105+E106</f>
        <v>0</v>
      </c>
      <c r="F104" s="24">
        <f>F105+F106</f>
        <v>0</v>
      </c>
      <c r="G104" s="24">
        <f>D104/I104</f>
        <v>9.87</v>
      </c>
      <c r="H104" s="24">
        <f>G104/12</f>
        <v>0.82</v>
      </c>
      <c r="I104" s="12">
        <v>3529.1</v>
      </c>
      <c r="J104" s="13">
        <v>0.03</v>
      </c>
    </row>
    <row r="105" spans="1:10" s="20" customFormat="1" ht="53.25" customHeight="1">
      <c r="A105" s="95" t="s">
        <v>133</v>
      </c>
      <c r="B105" s="45" t="s">
        <v>20</v>
      </c>
      <c r="C105" s="40"/>
      <c r="D105" s="40">
        <v>19866</v>
      </c>
      <c r="E105" s="39"/>
      <c r="F105" s="41"/>
      <c r="G105" s="39"/>
      <c r="H105" s="39"/>
      <c r="I105" s="12">
        <v>3529.1</v>
      </c>
      <c r="J105" s="41">
        <v>0.03</v>
      </c>
    </row>
    <row r="106" spans="1:10" s="20" customFormat="1" ht="29.25" customHeight="1">
      <c r="A106" s="95" t="s">
        <v>166</v>
      </c>
      <c r="B106" s="45" t="s">
        <v>75</v>
      </c>
      <c r="C106" s="40"/>
      <c r="D106" s="40">
        <v>14974.96</v>
      </c>
      <c r="E106" s="39"/>
      <c r="F106" s="41"/>
      <c r="G106" s="39"/>
      <c r="H106" s="39"/>
      <c r="I106" s="12">
        <v>3529.1</v>
      </c>
      <c r="J106" s="13">
        <v>0</v>
      </c>
    </row>
    <row r="107" spans="1:10" s="12" customFormat="1" ht="15">
      <c r="A107" s="30" t="s">
        <v>42</v>
      </c>
      <c r="B107" s="23"/>
      <c r="C107" s="24" t="s">
        <v>176</v>
      </c>
      <c r="D107" s="24">
        <f>D108+D109</f>
        <v>22523.61</v>
      </c>
      <c r="E107" s="24" t="e">
        <f>E108+E109+#REF!</f>
        <v>#REF!</v>
      </c>
      <c r="F107" s="24" t="e">
        <f>F108+F109+#REF!</f>
        <v>#REF!</v>
      </c>
      <c r="G107" s="24">
        <f>D107/I107</f>
        <v>6.38</v>
      </c>
      <c r="H107" s="24">
        <f>G107/12</f>
        <v>0.53</v>
      </c>
      <c r="I107" s="12">
        <v>3529.1</v>
      </c>
      <c r="J107" s="13">
        <v>0.31</v>
      </c>
    </row>
    <row r="108" spans="1:10" s="20" customFormat="1" ht="15">
      <c r="A108" s="37" t="s">
        <v>53</v>
      </c>
      <c r="B108" s="38" t="s">
        <v>48</v>
      </c>
      <c r="C108" s="40"/>
      <c r="D108" s="40">
        <v>19086.96</v>
      </c>
      <c r="E108" s="39"/>
      <c r="F108" s="41"/>
      <c r="G108" s="39"/>
      <c r="H108" s="39"/>
      <c r="I108" s="12">
        <v>3529.1</v>
      </c>
      <c r="J108" s="41">
        <v>0.26</v>
      </c>
    </row>
    <row r="109" spans="1:10" s="20" customFormat="1" ht="15">
      <c r="A109" s="37" t="s">
        <v>68</v>
      </c>
      <c r="B109" s="38" t="s">
        <v>48</v>
      </c>
      <c r="C109" s="40"/>
      <c r="D109" s="40">
        <v>3436.65</v>
      </c>
      <c r="E109" s="39"/>
      <c r="F109" s="41"/>
      <c r="G109" s="39"/>
      <c r="H109" s="39"/>
      <c r="I109" s="12">
        <v>3529.1</v>
      </c>
      <c r="J109" s="41">
        <v>0.05</v>
      </c>
    </row>
    <row r="110" spans="1:10" s="12" customFormat="1" ht="119.25" thickBot="1">
      <c r="A110" s="44" t="s">
        <v>165</v>
      </c>
      <c r="B110" s="23" t="s">
        <v>10</v>
      </c>
      <c r="C110" s="35"/>
      <c r="D110" s="35">
        <v>50000</v>
      </c>
      <c r="E110" s="35">
        <f>H110*12</f>
        <v>14.16</v>
      </c>
      <c r="F110" s="36"/>
      <c r="G110" s="35">
        <f>D110/I110</f>
        <v>14.17</v>
      </c>
      <c r="H110" s="35">
        <f>G110/12</f>
        <v>1.18</v>
      </c>
      <c r="I110" s="12">
        <v>3529.1</v>
      </c>
      <c r="J110" s="13">
        <v>0.3</v>
      </c>
    </row>
    <row r="111" spans="1:10" s="12" customFormat="1" ht="19.5" thickBot="1">
      <c r="A111" s="59" t="s">
        <v>72</v>
      </c>
      <c r="B111" s="60" t="s">
        <v>9</v>
      </c>
      <c r="C111" s="33"/>
      <c r="D111" s="53">
        <f>G111*I111</f>
        <v>80463.48</v>
      </c>
      <c r="E111" s="33"/>
      <c r="F111" s="53"/>
      <c r="G111" s="33">
        <f>12*H111</f>
        <v>22.8</v>
      </c>
      <c r="H111" s="33">
        <v>1.9</v>
      </c>
      <c r="I111" s="12">
        <v>3529.1</v>
      </c>
      <c r="J111" s="13"/>
    </row>
    <row r="112" spans="1:10" s="12" customFormat="1" ht="19.5" thickBot="1">
      <c r="A112" s="54" t="s">
        <v>31</v>
      </c>
      <c r="B112" s="55"/>
      <c r="C112" s="96"/>
      <c r="D112" s="57">
        <f>D111+D110+D107+D104+D102+D95+D90+D79+D64+D63+D62+D61+D51+D50+D49+D48+D41+D40+D29+D16+D42</f>
        <v>1067096.49</v>
      </c>
      <c r="E112" s="57" t="e">
        <f>E111+E110+E107+E104+E102+E95+E90+E79+E64+E63+E62+E61+E51+E50+E49+E48+E41+E40+E29+E16+E42</f>
        <v>#REF!</v>
      </c>
      <c r="F112" s="57" t="e">
        <f>F111+F110+F107+F104+F102+F95+F90+F79+F64+F63+F62+F61+F51+F50+F49+F48+F41+F40+F29+F16+F42</f>
        <v>#REF!</v>
      </c>
      <c r="G112" s="57">
        <f>G111+G110+G107+G104+G102+G95+G90+G79+G64+G63+G62+G61+G51+G50+G49+G48+G41+G40+G29+G16+G42</f>
        <v>302.37</v>
      </c>
      <c r="H112" s="57">
        <f>H111+H110+H107+H104+H102+H95+H90+H79+H64+H63+H62+H61+H51+H50+H49+H48+H41+H40+H29+H16+H42</f>
        <v>25.2</v>
      </c>
      <c r="I112" s="12">
        <v>3529.1</v>
      </c>
      <c r="J112" s="57">
        <v>11.22</v>
      </c>
    </row>
    <row r="113" spans="1:10" s="12" customFormat="1" ht="19.5" customHeight="1" hidden="1" thickBot="1">
      <c r="A113" s="54" t="s">
        <v>56</v>
      </c>
      <c r="B113" s="55"/>
      <c r="C113" s="96"/>
      <c r="D113" s="58">
        <f>G113*I113</f>
        <v>6352.38</v>
      </c>
      <c r="E113" s="56"/>
      <c r="F113" s="57"/>
      <c r="G113" s="56">
        <f>H113*12</f>
        <v>1.8</v>
      </c>
      <c r="H113" s="57">
        <v>0.15</v>
      </c>
      <c r="I113" s="12">
        <v>3529.1</v>
      </c>
      <c r="J113" s="13"/>
    </row>
    <row r="114" spans="1:10" s="12" customFormat="1" ht="19.5" customHeight="1" hidden="1" thickBot="1">
      <c r="A114" s="54" t="s">
        <v>57</v>
      </c>
      <c r="B114" s="55"/>
      <c r="C114" s="96"/>
      <c r="D114" s="58">
        <f>D112+D113</f>
        <v>1073448.87</v>
      </c>
      <c r="E114" s="56"/>
      <c r="F114" s="57"/>
      <c r="G114" s="58">
        <f>G112+G113</f>
        <v>304.17</v>
      </c>
      <c r="H114" s="57">
        <f>H112+H113</f>
        <v>25.35</v>
      </c>
      <c r="I114" s="12">
        <v>3529.1</v>
      </c>
      <c r="J114" s="13"/>
    </row>
    <row r="115" spans="1:10" s="64" customFormat="1" ht="20.25" customHeight="1" hidden="1" thickBot="1">
      <c r="A115" s="59" t="s">
        <v>27</v>
      </c>
      <c r="B115" s="60" t="s">
        <v>9</v>
      </c>
      <c r="C115" s="61"/>
      <c r="D115" s="61"/>
      <c r="E115" s="60" t="s">
        <v>28</v>
      </c>
      <c r="F115" s="62"/>
      <c r="G115" s="60" t="s">
        <v>28</v>
      </c>
      <c r="H115" s="62"/>
      <c r="I115" s="12">
        <v>3529.1</v>
      </c>
      <c r="J115" s="63"/>
    </row>
    <row r="116" spans="1:10" s="66" customFormat="1" ht="15">
      <c r="A116" s="65"/>
      <c r="I116" s="12">
        <v>3529.1</v>
      </c>
      <c r="J116" s="67"/>
    </row>
    <row r="117" spans="1:10" s="66" customFormat="1" ht="15">
      <c r="A117" s="65"/>
      <c r="I117" s="12">
        <v>3529.1</v>
      </c>
      <c r="J117" s="67"/>
    </row>
    <row r="118" spans="1:10" s="66" customFormat="1" ht="15.75" thickBot="1">
      <c r="A118" s="65"/>
      <c r="I118" s="12">
        <v>3529.1</v>
      </c>
      <c r="J118" s="67"/>
    </row>
    <row r="119" spans="1:10" s="12" customFormat="1" ht="30.75" thickBot="1">
      <c r="A119" s="68" t="s">
        <v>70</v>
      </c>
      <c r="B119" s="52"/>
      <c r="C119" s="97"/>
      <c r="D119" s="69">
        <f>D120+D121+D122+D123+D124+D125+D126+D127+D128+D129+D130+D131+D132+D133+D134+D135+D136+D137+D138+D139+D140+D141</f>
        <v>2084165.79</v>
      </c>
      <c r="E119" s="69">
        <f>E120+E121+E122+E123+E124+E125+E126+E127+E128+E129+E130+E131+E132+E133+E134+E135+E136+E137+E138+E139+E140+E141</f>
        <v>0</v>
      </c>
      <c r="F119" s="69">
        <f>F120+F121+F122+F123+F124+F125+F126+F127+F128+F129+F130+F131+F132+F133+F134+F135+F136+F137+F138+F139+F140+F141</f>
        <v>0</v>
      </c>
      <c r="G119" s="69">
        <f>G120+G121+G122+G123+G124+G125+G126+G127+G128+G129+G130+G131+G132+G133+G134+G135+G136+G137+G138+G139+G140+G141</f>
        <v>590.56</v>
      </c>
      <c r="H119" s="69">
        <f>H120+H121+H122+H123+H124+H125+H126+H127+H128+H129+H130+H131+H132+H133+H134+H135+H136+H137+H138+H139+H140+H141</f>
        <v>49.21</v>
      </c>
      <c r="I119" s="12">
        <v>3529.1</v>
      </c>
      <c r="J119" s="13"/>
    </row>
    <row r="120" spans="1:10" s="12" customFormat="1" ht="15.75" thickBot="1">
      <c r="A120" s="46" t="s">
        <v>78</v>
      </c>
      <c r="B120" s="47"/>
      <c r="C120" s="48"/>
      <c r="D120" s="48">
        <v>41195.88</v>
      </c>
      <c r="E120" s="49"/>
      <c r="F120" s="50"/>
      <c r="G120" s="88">
        <f>D120/I120</f>
        <v>11.67</v>
      </c>
      <c r="H120" s="70">
        <f>G120/12</f>
        <v>0.97</v>
      </c>
      <c r="I120" s="12">
        <v>3529.1</v>
      </c>
      <c r="J120" s="13"/>
    </row>
    <row r="121" spans="1:10" s="12" customFormat="1" ht="15.75" thickBot="1">
      <c r="A121" s="46" t="s">
        <v>79</v>
      </c>
      <c r="B121" s="47"/>
      <c r="C121" s="48"/>
      <c r="D121" s="48">
        <v>48541.27</v>
      </c>
      <c r="E121" s="49"/>
      <c r="F121" s="50"/>
      <c r="G121" s="88">
        <f>D121/I121</f>
        <v>13.75</v>
      </c>
      <c r="H121" s="70">
        <f aca="true" t="shared" si="1" ref="H121:H141">G121/12</f>
        <v>1.15</v>
      </c>
      <c r="I121" s="12">
        <v>3529.1</v>
      </c>
      <c r="J121" s="13"/>
    </row>
    <row r="122" spans="1:10" s="12" customFormat="1" ht="15.75" thickBot="1">
      <c r="A122" s="51" t="s">
        <v>80</v>
      </c>
      <c r="B122" s="47"/>
      <c r="C122" s="48"/>
      <c r="D122" s="48">
        <v>103230.61</v>
      </c>
      <c r="E122" s="49"/>
      <c r="F122" s="50"/>
      <c r="G122" s="88">
        <f>D122/I122</f>
        <v>29.25</v>
      </c>
      <c r="H122" s="70">
        <f t="shared" si="1"/>
        <v>2.44</v>
      </c>
      <c r="I122" s="12">
        <v>3529.1</v>
      </c>
      <c r="J122" s="13"/>
    </row>
    <row r="123" spans="1:10" s="12" customFormat="1" ht="15.75" thickBot="1">
      <c r="A123" s="94" t="s">
        <v>135</v>
      </c>
      <c r="B123" s="47"/>
      <c r="C123" s="48"/>
      <c r="D123" s="48">
        <v>49796.04</v>
      </c>
      <c r="E123" s="49"/>
      <c r="F123" s="50"/>
      <c r="G123" s="88">
        <f aca="true" t="shared" si="2" ref="G123:G141">D123/I123</f>
        <v>14.11</v>
      </c>
      <c r="H123" s="70">
        <f t="shared" si="1"/>
        <v>1.18</v>
      </c>
      <c r="I123" s="12">
        <v>3529.1</v>
      </c>
      <c r="J123" s="13"/>
    </row>
    <row r="124" spans="1:10" s="12" customFormat="1" ht="15.75" thickBot="1">
      <c r="A124" s="94" t="s">
        <v>136</v>
      </c>
      <c r="B124" s="47"/>
      <c r="C124" s="48"/>
      <c r="D124" s="48">
        <v>9030.37</v>
      </c>
      <c r="E124" s="49"/>
      <c r="F124" s="50"/>
      <c r="G124" s="88">
        <f t="shared" si="2"/>
        <v>2.56</v>
      </c>
      <c r="H124" s="70">
        <f t="shared" si="1"/>
        <v>0.21</v>
      </c>
      <c r="I124" s="12">
        <v>3529.1</v>
      </c>
      <c r="J124" s="13"/>
    </row>
    <row r="125" spans="1:10" s="12" customFormat="1" ht="15.75" thickBot="1">
      <c r="A125" s="94" t="s">
        <v>137</v>
      </c>
      <c r="B125" s="47"/>
      <c r="C125" s="48"/>
      <c r="D125" s="48">
        <v>21352.06</v>
      </c>
      <c r="E125" s="49"/>
      <c r="F125" s="50"/>
      <c r="G125" s="88">
        <f t="shared" si="2"/>
        <v>6.05</v>
      </c>
      <c r="H125" s="70">
        <f t="shared" si="1"/>
        <v>0.5</v>
      </c>
      <c r="I125" s="12">
        <v>3529.1</v>
      </c>
      <c r="J125" s="13"/>
    </row>
    <row r="126" spans="1:10" s="12" customFormat="1" ht="23.25" customHeight="1" thickBot="1">
      <c r="A126" s="94" t="s">
        <v>138</v>
      </c>
      <c r="B126" s="47"/>
      <c r="C126" s="48"/>
      <c r="D126" s="48">
        <v>558688.75</v>
      </c>
      <c r="E126" s="49"/>
      <c r="F126" s="50"/>
      <c r="G126" s="88">
        <f t="shared" si="2"/>
        <v>158.31</v>
      </c>
      <c r="H126" s="70">
        <f t="shared" si="1"/>
        <v>13.19</v>
      </c>
      <c r="I126" s="12">
        <v>3529.1</v>
      </c>
      <c r="J126" s="13"/>
    </row>
    <row r="127" spans="1:10" s="12" customFormat="1" ht="23.25" customHeight="1" thickBot="1">
      <c r="A127" s="94" t="s">
        <v>139</v>
      </c>
      <c r="B127" s="47"/>
      <c r="C127" s="48"/>
      <c r="D127" s="48">
        <v>20749.95</v>
      </c>
      <c r="E127" s="49"/>
      <c r="F127" s="50"/>
      <c r="G127" s="88">
        <f t="shared" si="2"/>
        <v>5.88</v>
      </c>
      <c r="H127" s="70">
        <f t="shared" si="1"/>
        <v>0.49</v>
      </c>
      <c r="I127" s="12">
        <v>3529.1</v>
      </c>
      <c r="J127" s="13"/>
    </row>
    <row r="128" spans="1:10" s="12" customFormat="1" ht="23.25" customHeight="1" thickBot="1">
      <c r="A128" s="94" t="s">
        <v>140</v>
      </c>
      <c r="B128" s="47"/>
      <c r="C128" s="48"/>
      <c r="D128" s="48">
        <v>119079.86</v>
      </c>
      <c r="E128" s="49"/>
      <c r="F128" s="50"/>
      <c r="G128" s="88">
        <f t="shared" si="2"/>
        <v>33.74</v>
      </c>
      <c r="H128" s="70">
        <f t="shared" si="1"/>
        <v>2.81</v>
      </c>
      <c r="I128" s="12">
        <v>3529.1</v>
      </c>
      <c r="J128" s="13"/>
    </row>
    <row r="129" spans="1:10" s="12" customFormat="1" ht="23.25" customHeight="1" thickBot="1">
      <c r="A129" s="94" t="s">
        <v>141</v>
      </c>
      <c r="B129" s="47"/>
      <c r="C129" s="48"/>
      <c r="D129" s="48">
        <v>6435.9</v>
      </c>
      <c r="E129" s="49"/>
      <c r="F129" s="50"/>
      <c r="G129" s="88">
        <f t="shared" si="2"/>
        <v>1.82</v>
      </c>
      <c r="H129" s="70">
        <f t="shared" si="1"/>
        <v>0.15</v>
      </c>
      <c r="I129" s="12">
        <v>3529.1</v>
      </c>
      <c r="J129" s="13"/>
    </row>
    <row r="130" spans="1:10" s="12" customFormat="1" ht="23.25" customHeight="1" thickBot="1">
      <c r="A130" s="94" t="s">
        <v>142</v>
      </c>
      <c r="B130" s="47"/>
      <c r="C130" s="48"/>
      <c r="D130" s="48">
        <v>19053.91</v>
      </c>
      <c r="E130" s="49"/>
      <c r="F130" s="50"/>
      <c r="G130" s="88">
        <f t="shared" si="2"/>
        <v>5.4</v>
      </c>
      <c r="H130" s="70">
        <f t="shared" si="1"/>
        <v>0.45</v>
      </c>
      <c r="I130" s="12">
        <v>3529.1</v>
      </c>
      <c r="J130" s="13"/>
    </row>
    <row r="131" spans="1:10" s="12" customFormat="1" ht="15.75" thickBot="1">
      <c r="A131" s="94" t="s">
        <v>143</v>
      </c>
      <c r="B131" s="47"/>
      <c r="C131" s="48"/>
      <c r="D131" s="48">
        <v>17563.52</v>
      </c>
      <c r="E131" s="49"/>
      <c r="F131" s="50"/>
      <c r="G131" s="88">
        <f t="shared" si="2"/>
        <v>4.98</v>
      </c>
      <c r="H131" s="70">
        <f t="shared" si="1"/>
        <v>0.42</v>
      </c>
      <c r="I131" s="12">
        <v>3529.1</v>
      </c>
      <c r="J131" s="13"/>
    </row>
    <row r="132" spans="1:10" s="12" customFormat="1" ht="15.75" customHeight="1" thickBot="1">
      <c r="A132" s="85" t="s">
        <v>147</v>
      </c>
      <c r="B132" s="47"/>
      <c r="C132" s="48"/>
      <c r="D132" s="48">
        <v>8645.05</v>
      </c>
      <c r="E132" s="93"/>
      <c r="F132" s="98"/>
      <c r="G132" s="88">
        <f t="shared" si="2"/>
        <v>2.45</v>
      </c>
      <c r="H132" s="70">
        <f t="shared" si="1"/>
        <v>0.2</v>
      </c>
      <c r="I132" s="12">
        <v>3529.1</v>
      </c>
      <c r="J132" s="13"/>
    </row>
    <row r="133" spans="1:10" s="12" customFormat="1" ht="15.75" customHeight="1" thickBot="1">
      <c r="A133" s="85" t="s">
        <v>148</v>
      </c>
      <c r="B133" s="47"/>
      <c r="C133" s="48"/>
      <c r="D133" s="48">
        <v>0</v>
      </c>
      <c r="E133" s="93"/>
      <c r="F133" s="98"/>
      <c r="G133" s="88">
        <f t="shared" si="2"/>
        <v>0</v>
      </c>
      <c r="H133" s="70">
        <f t="shared" si="1"/>
        <v>0</v>
      </c>
      <c r="I133" s="12">
        <v>3529.1</v>
      </c>
      <c r="J133" s="13"/>
    </row>
    <row r="134" spans="1:10" s="12" customFormat="1" ht="15.75" customHeight="1" thickBot="1">
      <c r="A134" s="85" t="s">
        <v>149</v>
      </c>
      <c r="B134" s="47"/>
      <c r="C134" s="48"/>
      <c r="D134" s="48">
        <v>5463.99</v>
      </c>
      <c r="E134" s="49"/>
      <c r="F134" s="89"/>
      <c r="G134" s="88">
        <f t="shared" si="2"/>
        <v>1.55</v>
      </c>
      <c r="H134" s="70">
        <f t="shared" si="1"/>
        <v>0.13</v>
      </c>
      <c r="I134" s="12">
        <v>3529.1</v>
      </c>
      <c r="J134" s="13"/>
    </row>
    <row r="135" spans="1:10" s="12" customFormat="1" ht="15.75" customHeight="1" thickBot="1">
      <c r="A135" s="85" t="s">
        <v>150</v>
      </c>
      <c r="B135" s="47"/>
      <c r="C135" s="48"/>
      <c r="D135" s="48">
        <v>114275.85</v>
      </c>
      <c r="E135" s="49"/>
      <c r="F135" s="89"/>
      <c r="G135" s="88">
        <f t="shared" si="2"/>
        <v>32.38</v>
      </c>
      <c r="H135" s="70">
        <f t="shared" si="1"/>
        <v>2.7</v>
      </c>
      <c r="I135" s="12">
        <v>3529.1</v>
      </c>
      <c r="J135" s="13"/>
    </row>
    <row r="136" spans="1:10" s="12" customFormat="1" ht="15.75" customHeight="1" thickBot="1">
      <c r="A136" s="85" t="s">
        <v>151</v>
      </c>
      <c r="B136" s="47"/>
      <c r="C136" s="48"/>
      <c r="D136" s="48">
        <v>11100.36</v>
      </c>
      <c r="E136" s="49"/>
      <c r="F136" s="89"/>
      <c r="G136" s="88">
        <f t="shared" si="2"/>
        <v>3.15</v>
      </c>
      <c r="H136" s="70">
        <f t="shared" si="1"/>
        <v>0.26</v>
      </c>
      <c r="I136" s="12">
        <v>3529.1</v>
      </c>
      <c r="J136" s="13"/>
    </row>
    <row r="137" spans="1:10" s="12" customFormat="1" ht="15.75" customHeight="1" thickBot="1">
      <c r="A137" s="85" t="s">
        <v>152</v>
      </c>
      <c r="B137" s="47"/>
      <c r="C137" s="48"/>
      <c r="D137" s="48">
        <v>19118.41</v>
      </c>
      <c r="E137" s="49"/>
      <c r="F137" s="89"/>
      <c r="G137" s="88">
        <f t="shared" si="2"/>
        <v>5.42</v>
      </c>
      <c r="H137" s="70">
        <f t="shared" si="1"/>
        <v>0.45</v>
      </c>
      <c r="I137" s="12">
        <v>3529.1</v>
      </c>
      <c r="J137" s="13"/>
    </row>
    <row r="138" spans="1:10" s="12" customFormat="1" ht="15.75" thickBot="1">
      <c r="A138" s="84" t="s">
        <v>71</v>
      </c>
      <c r="B138" s="47"/>
      <c r="C138" s="48"/>
      <c r="D138" s="48">
        <v>92797.1</v>
      </c>
      <c r="E138" s="48"/>
      <c r="F138" s="48"/>
      <c r="G138" s="88">
        <f t="shared" si="2"/>
        <v>26.29</v>
      </c>
      <c r="H138" s="70">
        <f t="shared" si="1"/>
        <v>2.19</v>
      </c>
      <c r="I138" s="12">
        <v>3529.1</v>
      </c>
      <c r="J138" s="13"/>
    </row>
    <row r="139" spans="1:10" s="12" customFormat="1" ht="15.75" thickBot="1">
      <c r="A139" s="84" t="s">
        <v>153</v>
      </c>
      <c r="B139" s="47"/>
      <c r="C139" s="48"/>
      <c r="D139" s="48">
        <v>27261.91</v>
      </c>
      <c r="E139" s="48"/>
      <c r="F139" s="48"/>
      <c r="G139" s="88">
        <f t="shared" si="2"/>
        <v>7.72</v>
      </c>
      <c r="H139" s="70">
        <f t="shared" si="1"/>
        <v>0.64</v>
      </c>
      <c r="I139" s="12">
        <v>3529.1</v>
      </c>
      <c r="J139" s="13"/>
    </row>
    <row r="140" spans="1:10" s="12" customFormat="1" ht="29.25" thickBot="1">
      <c r="A140" s="84" t="s">
        <v>160</v>
      </c>
      <c r="B140" s="47"/>
      <c r="C140" s="48"/>
      <c r="D140" s="48">
        <v>704900</v>
      </c>
      <c r="E140" s="48"/>
      <c r="F140" s="48"/>
      <c r="G140" s="88">
        <f t="shared" si="2"/>
        <v>199.74</v>
      </c>
      <c r="H140" s="70">
        <f t="shared" si="1"/>
        <v>16.65</v>
      </c>
      <c r="I140" s="12">
        <v>3529.1</v>
      </c>
      <c r="J140" s="13"/>
    </row>
    <row r="141" spans="1:10" s="12" customFormat="1" ht="15">
      <c r="A141" s="84" t="s">
        <v>161</v>
      </c>
      <c r="B141" s="47"/>
      <c r="C141" s="48"/>
      <c r="D141" s="48">
        <v>85885</v>
      </c>
      <c r="E141" s="48"/>
      <c r="F141" s="48"/>
      <c r="G141" s="88">
        <f t="shared" si="2"/>
        <v>24.34</v>
      </c>
      <c r="H141" s="70">
        <f t="shared" si="1"/>
        <v>2.03</v>
      </c>
      <c r="I141" s="12">
        <v>3529.1</v>
      </c>
      <c r="J141" s="13"/>
    </row>
    <row r="142" spans="1:10" s="66" customFormat="1" ht="12.75">
      <c r="A142" s="65"/>
      <c r="J142" s="67"/>
    </row>
    <row r="143" spans="1:10" s="66" customFormat="1" ht="13.5" thickBot="1">
      <c r="A143" s="65"/>
      <c r="J143" s="67"/>
    </row>
    <row r="144" spans="1:10" s="74" customFormat="1" ht="15.75" thickBot="1">
      <c r="A144" s="71" t="s">
        <v>57</v>
      </c>
      <c r="B144" s="72"/>
      <c r="C144" s="72"/>
      <c r="D144" s="73">
        <f>D112+D119</f>
        <v>3151262.28</v>
      </c>
      <c r="E144" s="73" t="e">
        <f>E112+E119</f>
        <v>#REF!</v>
      </c>
      <c r="F144" s="73" t="e">
        <f>F112+F119</f>
        <v>#REF!</v>
      </c>
      <c r="G144" s="73">
        <f>G112+G119</f>
        <v>892.93</v>
      </c>
      <c r="H144" s="73">
        <f>H112+H119</f>
        <v>74.41</v>
      </c>
      <c r="J144" s="75"/>
    </row>
    <row r="145" spans="1:10" s="66" customFormat="1" ht="12.75">
      <c r="A145" s="65"/>
      <c r="J145" s="67"/>
    </row>
    <row r="146" spans="1:10" s="66" customFormat="1" ht="12.75">
      <c r="A146" s="65"/>
      <c r="J146" s="67"/>
    </row>
    <row r="147" spans="1:10" s="66" customFormat="1" ht="12.75">
      <c r="A147" s="65"/>
      <c r="J147" s="67"/>
    </row>
    <row r="148" spans="1:10" s="66" customFormat="1" ht="12.75">
      <c r="A148" s="65"/>
      <c r="J148" s="67"/>
    </row>
    <row r="149" spans="1:10" s="66" customFormat="1" ht="12.75">
      <c r="A149" s="65"/>
      <c r="J149" s="67"/>
    </row>
    <row r="150" spans="1:10" s="66" customFormat="1" ht="12.75">
      <c r="A150" s="65"/>
      <c r="J150" s="67"/>
    </row>
    <row r="151" spans="1:10" s="66" customFormat="1" ht="12.75">
      <c r="A151" s="65"/>
      <c r="J151" s="67"/>
    </row>
    <row r="152" spans="1:10" s="66" customFormat="1" ht="12.75">
      <c r="A152" s="65"/>
      <c r="J152" s="67"/>
    </row>
    <row r="153" spans="1:10" s="79" customFormat="1" ht="18.75">
      <c r="A153" s="76"/>
      <c r="B153" s="77"/>
      <c r="C153" s="78"/>
      <c r="D153" s="78"/>
      <c r="E153" s="78"/>
      <c r="F153" s="78"/>
      <c r="G153" s="78"/>
      <c r="H153" s="78"/>
      <c r="J153" s="80"/>
    </row>
    <row r="154" spans="1:10" s="64" customFormat="1" ht="19.5">
      <c r="A154" s="81"/>
      <c r="B154" s="82"/>
      <c r="C154" s="83"/>
      <c r="D154" s="83"/>
      <c r="E154" s="83"/>
      <c r="F154" s="83"/>
      <c r="G154" s="83"/>
      <c r="H154" s="83"/>
      <c r="J154" s="63"/>
    </row>
    <row r="155" spans="1:10" s="66" customFormat="1" ht="14.25">
      <c r="A155" s="107" t="s">
        <v>29</v>
      </c>
      <c r="B155" s="107"/>
      <c r="C155" s="107"/>
      <c r="D155" s="107"/>
      <c r="E155" s="107"/>
      <c r="F155" s="107"/>
      <c r="J155" s="67"/>
    </row>
    <row r="156" s="66" customFormat="1" ht="12.75">
      <c r="J156" s="67"/>
    </row>
    <row r="157" spans="1:10" s="66" customFormat="1" ht="12.75">
      <c r="A157" s="65" t="s">
        <v>30</v>
      </c>
      <c r="J157" s="67"/>
    </row>
    <row r="158" s="66" customFormat="1" ht="12.75">
      <c r="J158" s="67"/>
    </row>
    <row r="159" s="66" customFormat="1" ht="12.75">
      <c r="J159" s="67"/>
    </row>
    <row r="160" s="66" customFormat="1" ht="12.75">
      <c r="J160" s="67"/>
    </row>
    <row r="161" s="66" customFormat="1" ht="12.75">
      <c r="J161" s="67"/>
    </row>
    <row r="162" s="66" customFormat="1" ht="12.75">
      <c r="J162" s="67"/>
    </row>
    <row r="163" s="66" customFormat="1" ht="12.75">
      <c r="J163" s="67"/>
    </row>
    <row r="164" s="66" customFormat="1" ht="12.75">
      <c r="J164" s="67"/>
    </row>
    <row r="165" s="66" customFormat="1" ht="12.75">
      <c r="J165" s="67"/>
    </row>
    <row r="166" s="66" customFormat="1" ht="12.75">
      <c r="J166" s="67"/>
    </row>
    <row r="167" s="66" customFormat="1" ht="12.75">
      <c r="J167" s="67"/>
    </row>
    <row r="168" s="66" customFormat="1" ht="12.75">
      <c r="J168" s="67"/>
    </row>
    <row r="169" s="66" customFormat="1" ht="12.75">
      <c r="J169" s="67"/>
    </row>
    <row r="170" s="66" customFormat="1" ht="12.75">
      <c r="J170" s="67"/>
    </row>
    <row r="171" s="66" customFormat="1" ht="12.75">
      <c r="J171" s="67"/>
    </row>
    <row r="172" s="66" customFormat="1" ht="12.75">
      <c r="J172" s="67"/>
    </row>
    <row r="173" s="66" customFormat="1" ht="12.75">
      <c r="J173" s="67"/>
    </row>
    <row r="174" s="66" customFormat="1" ht="12.75">
      <c r="J174" s="67"/>
    </row>
    <row r="175" s="66" customFormat="1" ht="12.75">
      <c r="J175" s="67"/>
    </row>
  </sheetData>
  <sheetProtection/>
  <mergeCells count="13">
    <mergeCell ref="A11:H11"/>
    <mergeCell ref="A12:H12"/>
    <mergeCell ref="A15:H15"/>
    <mergeCell ref="A155:F155"/>
    <mergeCell ref="A1:H1"/>
    <mergeCell ref="B2:H2"/>
    <mergeCell ref="B3:H3"/>
    <mergeCell ref="B4:H4"/>
    <mergeCell ref="A5:H5"/>
    <mergeCell ref="A6:H6"/>
    <mergeCell ref="A8:H8"/>
    <mergeCell ref="A9:H9"/>
    <mergeCell ref="A10:H10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zoomScale="75" zoomScaleNormal="75" zoomScalePageLayoutView="0" workbookViewId="0" topLeftCell="A106">
      <selection activeCell="L131" sqref="L13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2" hidden="1" customWidth="1"/>
    <col min="9" max="12" width="15.375" style="1" customWidth="1"/>
    <col min="13" max="16384" width="9.125" style="1" customWidth="1"/>
  </cols>
  <sheetData>
    <row r="1" spans="1:6" ht="16.5" customHeight="1">
      <c r="A1" s="108" t="s">
        <v>163</v>
      </c>
      <c r="B1" s="109"/>
      <c r="C1" s="109"/>
      <c r="D1" s="109"/>
      <c r="E1" s="109"/>
      <c r="F1" s="109"/>
    </row>
    <row r="2" spans="2:6" ht="12.75" customHeight="1">
      <c r="B2" s="110"/>
      <c r="C2" s="110"/>
      <c r="D2" s="110"/>
      <c r="E2" s="109"/>
      <c r="F2" s="109"/>
    </row>
    <row r="3" spans="1:6" ht="24" customHeight="1">
      <c r="A3" s="86" t="s">
        <v>96</v>
      </c>
      <c r="B3" s="110" t="s">
        <v>0</v>
      </c>
      <c r="C3" s="110"/>
      <c r="D3" s="110"/>
      <c r="E3" s="109"/>
      <c r="F3" s="109"/>
    </row>
    <row r="4" spans="2:6" ht="14.25" customHeight="1">
      <c r="B4" s="110" t="s">
        <v>164</v>
      </c>
      <c r="C4" s="110"/>
      <c r="D4" s="110"/>
      <c r="E4" s="109"/>
      <c r="F4" s="109"/>
    </row>
    <row r="5" spans="1:8" ht="15.75" customHeight="1">
      <c r="A5" s="111"/>
      <c r="B5" s="111"/>
      <c r="C5" s="111"/>
      <c r="D5" s="111"/>
      <c r="E5" s="111"/>
      <c r="F5" s="111"/>
      <c r="H5" s="1"/>
    </row>
    <row r="6" spans="1:8" ht="21.75" customHeight="1">
      <c r="A6" s="112"/>
      <c r="B6" s="112"/>
      <c r="C6" s="112"/>
      <c r="D6" s="112"/>
      <c r="E6" s="112"/>
      <c r="F6" s="112"/>
      <c r="H6" s="1"/>
    </row>
    <row r="7" spans="2:7" ht="35.25" customHeight="1" hidden="1">
      <c r="B7" s="3"/>
      <c r="C7" s="3"/>
      <c r="D7" s="3"/>
      <c r="E7" s="3"/>
      <c r="F7" s="3"/>
      <c r="G7" s="3"/>
    </row>
    <row r="8" spans="1:7" ht="22.5" customHeight="1">
      <c r="A8" s="112" t="s">
        <v>97</v>
      </c>
      <c r="B8" s="112"/>
      <c r="C8" s="112"/>
      <c r="D8" s="112"/>
      <c r="E8" s="112"/>
      <c r="F8" s="112"/>
      <c r="G8" s="3"/>
    </row>
    <row r="9" spans="1:8" s="4" customFormat="1" ht="22.5" customHeight="1">
      <c r="A9" s="113" t="s">
        <v>1</v>
      </c>
      <c r="B9" s="113"/>
      <c r="C9" s="113"/>
      <c r="D9" s="113"/>
      <c r="E9" s="114"/>
      <c r="F9" s="114"/>
      <c r="H9" s="5"/>
    </row>
    <row r="10" spans="1:6" s="6" customFormat="1" ht="18.75" customHeight="1">
      <c r="A10" s="113" t="s">
        <v>98</v>
      </c>
      <c r="B10" s="113"/>
      <c r="C10" s="113"/>
      <c r="D10" s="113"/>
      <c r="E10" s="114"/>
      <c r="F10" s="114"/>
    </row>
    <row r="11" spans="1:6" s="7" customFormat="1" ht="17.25" customHeight="1">
      <c r="A11" s="115" t="s">
        <v>55</v>
      </c>
      <c r="B11" s="115"/>
      <c r="C11" s="115"/>
      <c r="D11" s="115"/>
      <c r="E11" s="116"/>
      <c r="F11" s="116"/>
    </row>
    <row r="12" spans="1:6" s="6" customFormat="1" ht="30" customHeight="1" thickBot="1">
      <c r="A12" s="117" t="s">
        <v>61</v>
      </c>
      <c r="B12" s="117"/>
      <c r="C12" s="117"/>
      <c r="D12" s="117"/>
      <c r="E12" s="118"/>
      <c r="F12" s="118"/>
    </row>
    <row r="13" spans="1:8" s="12" customFormat="1" ht="139.5" customHeight="1" thickBot="1">
      <c r="A13" s="8" t="s">
        <v>2</v>
      </c>
      <c r="B13" s="9" t="s">
        <v>3</v>
      </c>
      <c r="C13" s="10" t="s">
        <v>106</v>
      </c>
      <c r="D13" s="10" t="s">
        <v>32</v>
      </c>
      <c r="E13" s="10" t="s">
        <v>4</v>
      </c>
      <c r="F13" s="11" t="s">
        <v>5</v>
      </c>
      <c r="H13" s="13"/>
    </row>
    <row r="14" spans="1:8" s="20" customFormat="1" ht="12.75">
      <c r="A14" s="14">
        <v>1</v>
      </c>
      <c r="B14" s="15">
        <v>2</v>
      </c>
      <c r="C14" s="16">
        <v>3</v>
      </c>
      <c r="D14" s="16">
        <v>4</v>
      </c>
      <c r="E14" s="18">
        <v>5</v>
      </c>
      <c r="F14" s="19">
        <v>6</v>
      </c>
      <c r="H14" s="21"/>
    </row>
    <row r="15" spans="1:8" s="20" customFormat="1" ht="49.5" customHeight="1">
      <c r="A15" s="119" t="s">
        <v>6</v>
      </c>
      <c r="B15" s="120"/>
      <c r="C15" s="120"/>
      <c r="D15" s="120"/>
      <c r="E15" s="121"/>
      <c r="F15" s="122"/>
      <c r="H15" s="21"/>
    </row>
    <row r="16" spans="1:8" s="12" customFormat="1" ht="18.75" customHeight="1">
      <c r="A16" s="22" t="s">
        <v>77</v>
      </c>
      <c r="B16" s="23" t="s">
        <v>7</v>
      </c>
      <c r="C16" s="25" t="s">
        <v>154</v>
      </c>
      <c r="D16" s="25">
        <f>E16*G16</f>
        <v>137211.41</v>
      </c>
      <c r="E16" s="24">
        <f>F16*12</f>
        <v>38.88</v>
      </c>
      <c r="F16" s="24">
        <f>F26+F28</f>
        <v>3.24</v>
      </c>
      <c r="G16" s="12">
        <v>3529.1</v>
      </c>
      <c r="H16" s="13">
        <v>2.24</v>
      </c>
    </row>
    <row r="17" spans="1:8" s="12" customFormat="1" ht="24.75" customHeight="1">
      <c r="A17" s="27" t="s">
        <v>62</v>
      </c>
      <c r="B17" s="28" t="s">
        <v>63</v>
      </c>
      <c r="C17" s="25"/>
      <c r="D17" s="25"/>
      <c r="E17" s="24"/>
      <c r="F17" s="24"/>
      <c r="G17" s="12">
        <v>3529.1</v>
      </c>
      <c r="H17" s="13"/>
    </row>
    <row r="18" spans="1:8" s="12" customFormat="1" ht="18.75" customHeight="1">
      <c r="A18" s="27" t="s">
        <v>64</v>
      </c>
      <c r="B18" s="28" t="s">
        <v>63</v>
      </c>
      <c r="C18" s="25"/>
      <c r="D18" s="25"/>
      <c r="E18" s="24"/>
      <c r="F18" s="24"/>
      <c r="G18" s="12">
        <v>3529.1</v>
      </c>
      <c r="H18" s="13"/>
    </row>
    <row r="19" spans="1:8" s="12" customFormat="1" ht="121.5" customHeight="1">
      <c r="A19" s="27" t="s">
        <v>99</v>
      </c>
      <c r="B19" s="28" t="s">
        <v>20</v>
      </c>
      <c r="C19" s="25"/>
      <c r="D19" s="25"/>
      <c r="E19" s="24"/>
      <c r="F19" s="24"/>
      <c r="G19" s="12">
        <v>3529.1</v>
      </c>
      <c r="H19" s="13"/>
    </row>
    <row r="20" spans="1:8" s="12" customFormat="1" ht="18.75" customHeight="1">
      <c r="A20" s="27" t="s">
        <v>100</v>
      </c>
      <c r="B20" s="28" t="s">
        <v>63</v>
      </c>
      <c r="C20" s="25"/>
      <c r="D20" s="25"/>
      <c r="E20" s="24"/>
      <c r="F20" s="24"/>
      <c r="G20" s="12">
        <v>3529.1</v>
      </c>
      <c r="H20" s="13"/>
    </row>
    <row r="21" spans="1:8" s="12" customFormat="1" ht="18.75" customHeight="1">
      <c r="A21" s="27" t="s">
        <v>101</v>
      </c>
      <c r="B21" s="28" t="s">
        <v>63</v>
      </c>
      <c r="C21" s="25"/>
      <c r="D21" s="25"/>
      <c r="E21" s="24"/>
      <c r="F21" s="24"/>
      <c r="G21" s="12">
        <v>3529.1</v>
      </c>
      <c r="H21" s="13"/>
    </row>
    <row r="22" spans="1:8" s="12" customFormat="1" ht="31.5" customHeight="1">
      <c r="A22" s="27" t="s">
        <v>102</v>
      </c>
      <c r="B22" s="28" t="s">
        <v>10</v>
      </c>
      <c r="C22" s="25"/>
      <c r="D22" s="25"/>
      <c r="E22" s="24"/>
      <c r="F22" s="24"/>
      <c r="G22" s="12">
        <v>3529.1</v>
      </c>
      <c r="H22" s="13"/>
    </row>
    <row r="23" spans="1:8" s="12" customFormat="1" ht="15">
      <c r="A23" s="27" t="s">
        <v>103</v>
      </c>
      <c r="B23" s="28" t="s">
        <v>12</v>
      </c>
      <c r="C23" s="25"/>
      <c r="D23" s="25"/>
      <c r="E23" s="24"/>
      <c r="F23" s="24"/>
      <c r="G23" s="12">
        <v>3529.1</v>
      </c>
      <c r="H23" s="13"/>
    </row>
    <row r="24" spans="1:8" s="12" customFormat="1" ht="15">
      <c r="A24" s="27" t="s">
        <v>104</v>
      </c>
      <c r="B24" s="28" t="s">
        <v>63</v>
      </c>
      <c r="C24" s="25"/>
      <c r="D24" s="25"/>
      <c r="E24" s="24"/>
      <c r="F24" s="24"/>
      <c r="G24" s="12">
        <v>3529.1</v>
      </c>
      <c r="H24" s="13"/>
    </row>
    <row r="25" spans="1:8" s="12" customFormat="1" ht="15">
      <c r="A25" s="27" t="s">
        <v>105</v>
      </c>
      <c r="B25" s="28" t="s">
        <v>15</v>
      </c>
      <c r="C25" s="25"/>
      <c r="D25" s="25"/>
      <c r="E25" s="24"/>
      <c r="F25" s="24"/>
      <c r="G25" s="12">
        <v>3529.1</v>
      </c>
      <c r="H25" s="13"/>
    </row>
    <row r="26" spans="1:8" s="12" customFormat="1" ht="15">
      <c r="A26" s="90" t="s">
        <v>76</v>
      </c>
      <c r="B26" s="28"/>
      <c r="C26" s="25"/>
      <c r="D26" s="25"/>
      <c r="E26" s="24"/>
      <c r="F26" s="24">
        <v>3.24</v>
      </c>
      <c r="G26" s="12">
        <v>3529.1</v>
      </c>
      <c r="H26" s="13"/>
    </row>
    <row r="27" spans="1:8" s="12" customFormat="1" ht="15">
      <c r="A27" s="27" t="s">
        <v>73</v>
      </c>
      <c r="B27" s="28" t="s">
        <v>63</v>
      </c>
      <c r="C27" s="25"/>
      <c r="D27" s="25"/>
      <c r="E27" s="24"/>
      <c r="F27" s="92">
        <v>0</v>
      </c>
      <c r="G27" s="12">
        <v>3529.1</v>
      </c>
      <c r="H27" s="13"/>
    </row>
    <row r="28" spans="1:8" s="12" customFormat="1" ht="15">
      <c r="A28" s="90" t="s">
        <v>76</v>
      </c>
      <c r="B28" s="28"/>
      <c r="C28" s="25"/>
      <c r="D28" s="25"/>
      <c r="E28" s="24"/>
      <c r="F28" s="24">
        <f>F27</f>
        <v>0</v>
      </c>
      <c r="G28" s="12">
        <v>3529.1</v>
      </c>
      <c r="H28" s="13"/>
    </row>
    <row r="29" spans="1:8" s="12" customFormat="1" ht="30">
      <c r="A29" s="22" t="s">
        <v>8</v>
      </c>
      <c r="B29" s="29" t="s">
        <v>9</v>
      </c>
      <c r="C29" s="25" t="s">
        <v>155</v>
      </c>
      <c r="D29" s="25">
        <f>E29*G29</f>
        <v>190147.91</v>
      </c>
      <c r="E29" s="24">
        <f>F29*12</f>
        <v>53.88</v>
      </c>
      <c r="F29" s="24">
        <v>4.49</v>
      </c>
      <c r="G29" s="12">
        <v>3529.1</v>
      </c>
      <c r="H29" s="13">
        <v>3.24</v>
      </c>
    </row>
    <row r="30" spans="1:8" s="12" customFormat="1" ht="15">
      <c r="A30" s="27" t="s">
        <v>107</v>
      </c>
      <c r="B30" s="28" t="s">
        <v>9</v>
      </c>
      <c r="C30" s="25"/>
      <c r="D30" s="25"/>
      <c r="E30" s="24"/>
      <c r="F30" s="24"/>
      <c r="G30" s="12">
        <v>3529.1</v>
      </c>
      <c r="H30" s="13"/>
    </row>
    <row r="31" spans="1:8" s="12" customFormat="1" ht="15">
      <c r="A31" s="27" t="s">
        <v>108</v>
      </c>
      <c r="B31" s="28" t="s">
        <v>109</v>
      </c>
      <c r="C31" s="25"/>
      <c r="D31" s="25"/>
      <c r="E31" s="24"/>
      <c r="F31" s="24"/>
      <c r="G31" s="12">
        <v>3529.1</v>
      </c>
      <c r="H31" s="13"/>
    </row>
    <row r="32" spans="1:8" s="12" customFormat="1" ht="15">
      <c r="A32" s="27" t="s">
        <v>87</v>
      </c>
      <c r="B32" s="28" t="s">
        <v>110</v>
      </c>
      <c r="C32" s="25"/>
      <c r="D32" s="25"/>
      <c r="E32" s="24"/>
      <c r="F32" s="24"/>
      <c r="G32" s="12">
        <v>3529.1</v>
      </c>
      <c r="H32" s="13"/>
    </row>
    <row r="33" spans="1:8" s="12" customFormat="1" ht="15">
      <c r="A33" s="27" t="s">
        <v>58</v>
      </c>
      <c r="B33" s="28" t="s">
        <v>9</v>
      </c>
      <c r="C33" s="25"/>
      <c r="D33" s="25"/>
      <c r="E33" s="24"/>
      <c r="F33" s="24"/>
      <c r="G33" s="12">
        <v>3529.1</v>
      </c>
      <c r="H33" s="13"/>
    </row>
    <row r="34" spans="1:8" s="12" customFormat="1" ht="25.5">
      <c r="A34" s="27" t="s">
        <v>59</v>
      </c>
      <c r="B34" s="28" t="s">
        <v>10</v>
      </c>
      <c r="C34" s="25"/>
      <c r="D34" s="25"/>
      <c r="E34" s="24"/>
      <c r="F34" s="24"/>
      <c r="G34" s="12">
        <v>3529.1</v>
      </c>
      <c r="H34" s="13"/>
    </row>
    <row r="35" spans="1:8" s="12" customFormat="1" ht="15">
      <c r="A35" s="27" t="s">
        <v>65</v>
      </c>
      <c r="B35" s="28" t="s">
        <v>9</v>
      </c>
      <c r="C35" s="25"/>
      <c r="D35" s="25"/>
      <c r="E35" s="24"/>
      <c r="F35" s="24"/>
      <c r="G35" s="12">
        <v>3529.1</v>
      </c>
      <c r="H35" s="13"/>
    </row>
    <row r="36" spans="1:8" s="12" customFormat="1" ht="15">
      <c r="A36" s="27" t="s">
        <v>66</v>
      </c>
      <c r="B36" s="28" t="s">
        <v>9</v>
      </c>
      <c r="C36" s="25"/>
      <c r="D36" s="25"/>
      <c r="E36" s="24"/>
      <c r="F36" s="24"/>
      <c r="G36" s="12">
        <v>3529.1</v>
      </c>
      <c r="H36" s="13"/>
    </row>
    <row r="37" spans="1:8" s="12" customFormat="1" ht="25.5">
      <c r="A37" s="27" t="s">
        <v>67</v>
      </c>
      <c r="B37" s="28" t="s">
        <v>60</v>
      </c>
      <c r="C37" s="25"/>
      <c r="D37" s="25"/>
      <c r="E37" s="24"/>
      <c r="F37" s="24"/>
      <c r="G37" s="12">
        <v>3529.1</v>
      </c>
      <c r="H37" s="13"/>
    </row>
    <row r="38" spans="1:8" s="12" customFormat="1" ht="25.5">
      <c r="A38" s="27" t="s">
        <v>85</v>
      </c>
      <c r="B38" s="28" t="s">
        <v>10</v>
      </c>
      <c r="C38" s="25"/>
      <c r="D38" s="25"/>
      <c r="E38" s="24"/>
      <c r="F38" s="24"/>
      <c r="G38" s="12">
        <v>3529.1</v>
      </c>
      <c r="H38" s="13"/>
    </row>
    <row r="39" spans="1:8" s="12" customFormat="1" ht="25.5">
      <c r="A39" s="27" t="s">
        <v>95</v>
      </c>
      <c r="B39" s="28" t="s">
        <v>9</v>
      </c>
      <c r="C39" s="25"/>
      <c r="D39" s="25"/>
      <c r="E39" s="24"/>
      <c r="F39" s="24"/>
      <c r="G39" s="12">
        <v>3529.1</v>
      </c>
      <c r="H39" s="13"/>
    </row>
    <row r="40" spans="1:8" s="32" customFormat="1" ht="15">
      <c r="A40" s="30" t="s">
        <v>11</v>
      </c>
      <c r="B40" s="23" t="s">
        <v>12</v>
      </c>
      <c r="C40" s="25" t="s">
        <v>156</v>
      </c>
      <c r="D40" s="25">
        <f>E40*G40</f>
        <v>35149.84</v>
      </c>
      <c r="E40" s="24">
        <f>F40*12</f>
        <v>9.96</v>
      </c>
      <c r="F40" s="24">
        <v>0.83</v>
      </c>
      <c r="G40" s="12">
        <v>3529.1</v>
      </c>
      <c r="H40" s="13">
        <v>0.6</v>
      </c>
    </row>
    <row r="41" spans="1:8" s="12" customFormat="1" ht="15">
      <c r="A41" s="30" t="s">
        <v>13</v>
      </c>
      <c r="B41" s="23" t="s">
        <v>14</v>
      </c>
      <c r="C41" s="25" t="s">
        <v>156</v>
      </c>
      <c r="D41" s="25">
        <f>E41*G41</f>
        <v>114342.84</v>
      </c>
      <c r="E41" s="24">
        <f>F41*12</f>
        <v>32.4</v>
      </c>
      <c r="F41" s="24">
        <v>2.7</v>
      </c>
      <c r="G41" s="12">
        <v>3529.1</v>
      </c>
      <c r="H41" s="13">
        <v>1.94</v>
      </c>
    </row>
    <row r="42" spans="1:8" s="12" customFormat="1" ht="15">
      <c r="A42" s="30" t="s">
        <v>111</v>
      </c>
      <c r="B42" s="23" t="s">
        <v>9</v>
      </c>
      <c r="C42" s="25" t="s">
        <v>167</v>
      </c>
      <c r="D42" s="25">
        <v>0</v>
      </c>
      <c r="E42" s="24">
        <f>D42/G42</f>
        <v>0</v>
      </c>
      <c r="F42" s="24">
        <f>E42/12</f>
        <v>0</v>
      </c>
      <c r="G42" s="12">
        <v>3529.1</v>
      </c>
      <c r="H42" s="13"/>
    </row>
    <row r="43" spans="1:8" s="12" customFormat="1" ht="17.25" customHeight="1">
      <c r="A43" s="27" t="s">
        <v>112</v>
      </c>
      <c r="B43" s="28" t="s">
        <v>20</v>
      </c>
      <c r="C43" s="25"/>
      <c r="D43" s="25"/>
      <c r="E43" s="24"/>
      <c r="F43" s="24"/>
      <c r="G43" s="12">
        <v>3529.1</v>
      </c>
      <c r="H43" s="13"/>
    </row>
    <row r="44" spans="1:8" s="12" customFormat="1" ht="15">
      <c r="A44" s="27" t="s">
        <v>113</v>
      </c>
      <c r="B44" s="28" t="s">
        <v>15</v>
      </c>
      <c r="C44" s="25"/>
      <c r="D44" s="25"/>
      <c r="E44" s="24"/>
      <c r="F44" s="24"/>
      <c r="G44" s="12">
        <v>3529.1</v>
      </c>
      <c r="H44" s="13"/>
    </row>
    <row r="45" spans="1:8" s="12" customFormat="1" ht="15">
      <c r="A45" s="27" t="s">
        <v>88</v>
      </c>
      <c r="B45" s="28" t="s">
        <v>89</v>
      </c>
      <c r="C45" s="25"/>
      <c r="D45" s="25"/>
      <c r="E45" s="24"/>
      <c r="F45" s="24"/>
      <c r="G45" s="12">
        <v>3529.1</v>
      </c>
      <c r="H45" s="13"/>
    </row>
    <row r="46" spans="1:8" s="12" customFormat="1" ht="15">
      <c r="A46" s="27" t="s">
        <v>114</v>
      </c>
      <c r="B46" s="28" t="s">
        <v>115</v>
      </c>
      <c r="C46" s="25"/>
      <c r="D46" s="25"/>
      <c r="E46" s="24"/>
      <c r="F46" s="24"/>
      <c r="G46" s="12">
        <v>3529.1</v>
      </c>
      <c r="H46" s="13"/>
    </row>
    <row r="47" spans="1:8" s="12" customFormat="1" ht="15">
      <c r="A47" s="27" t="s">
        <v>116</v>
      </c>
      <c r="B47" s="28" t="s">
        <v>89</v>
      </c>
      <c r="C47" s="25"/>
      <c r="D47" s="25"/>
      <c r="E47" s="24"/>
      <c r="F47" s="24"/>
      <c r="G47" s="12">
        <v>3529.1</v>
      </c>
      <c r="H47" s="13"/>
    </row>
    <row r="48" spans="1:8" s="20" customFormat="1" ht="30">
      <c r="A48" s="30" t="s">
        <v>93</v>
      </c>
      <c r="B48" s="23" t="s">
        <v>7</v>
      </c>
      <c r="C48" s="25" t="s">
        <v>157</v>
      </c>
      <c r="D48" s="25">
        <v>2246.78</v>
      </c>
      <c r="E48" s="24">
        <f>D48/G48</f>
        <v>0.64</v>
      </c>
      <c r="F48" s="24">
        <f>E48/12</f>
        <v>0.05</v>
      </c>
      <c r="G48" s="12">
        <v>3529.1</v>
      </c>
      <c r="H48" s="13">
        <v>0.04</v>
      </c>
    </row>
    <row r="49" spans="1:8" s="20" customFormat="1" ht="33" customHeight="1">
      <c r="A49" s="30" t="s">
        <v>94</v>
      </c>
      <c r="B49" s="23" t="s">
        <v>7</v>
      </c>
      <c r="C49" s="25" t="s">
        <v>157</v>
      </c>
      <c r="D49" s="25">
        <v>2246.78</v>
      </c>
      <c r="E49" s="24">
        <f>D49/G49</f>
        <v>0.64</v>
      </c>
      <c r="F49" s="24">
        <f>E49/12</f>
        <v>0.05</v>
      </c>
      <c r="G49" s="12">
        <v>3529.1</v>
      </c>
      <c r="H49" s="13">
        <v>0.04</v>
      </c>
    </row>
    <row r="50" spans="1:8" s="20" customFormat="1" ht="39" customHeight="1">
      <c r="A50" s="30" t="s">
        <v>90</v>
      </c>
      <c r="B50" s="23" t="s">
        <v>7</v>
      </c>
      <c r="C50" s="25" t="s">
        <v>157</v>
      </c>
      <c r="D50" s="25">
        <v>14185.73</v>
      </c>
      <c r="E50" s="24">
        <f>D50/G50</f>
        <v>4.02</v>
      </c>
      <c r="F50" s="24">
        <f>E50/12</f>
        <v>0.34</v>
      </c>
      <c r="G50" s="12">
        <v>3529.1</v>
      </c>
      <c r="H50" s="13">
        <v>0.25</v>
      </c>
    </row>
    <row r="51" spans="1:8" s="20" customFormat="1" ht="30">
      <c r="A51" s="30" t="s">
        <v>21</v>
      </c>
      <c r="B51" s="23"/>
      <c r="C51" s="25" t="s">
        <v>168</v>
      </c>
      <c r="D51" s="25">
        <f>E51*G51</f>
        <v>8469.84</v>
      </c>
      <c r="E51" s="24">
        <f>F51*12</f>
        <v>2.4</v>
      </c>
      <c r="F51" s="24">
        <v>0.2</v>
      </c>
      <c r="G51" s="12">
        <v>3529.1</v>
      </c>
      <c r="H51" s="13">
        <v>0.14</v>
      </c>
    </row>
    <row r="52" spans="1:8" s="20" customFormat="1" ht="25.5">
      <c r="A52" s="95" t="s">
        <v>117</v>
      </c>
      <c r="B52" s="47" t="s">
        <v>75</v>
      </c>
      <c r="C52" s="25"/>
      <c r="D52" s="25"/>
      <c r="E52" s="24"/>
      <c r="F52" s="24"/>
      <c r="G52" s="12">
        <v>3529.1</v>
      </c>
      <c r="H52" s="13"/>
    </row>
    <row r="53" spans="1:8" s="20" customFormat="1" ht="30.75" customHeight="1">
      <c r="A53" s="95" t="s">
        <v>118</v>
      </c>
      <c r="B53" s="47" t="s">
        <v>75</v>
      </c>
      <c r="C53" s="25"/>
      <c r="D53" s="25"/>
      <c r="E53" s="24"/>
      <c r="F53" s="24"/>
      <c r="G53" s="12">
        <v>3529.1</v>
      </c>
      <c r="H53" s="13"/>
    </row>
    <row r="54" spans="1:8" s="20" customFormat="1" ht="15">
      <c r="A54" s="95" t="s">
        <v>119</v>
      </c>
      <c r="B54" s="47" t="s">
        <v>63</v>
      </c>
      <c r="C54" s="25"/>
      <c r="D54" s="25"/>
      <c r="E54" s="24"/>
      <c r="F54" s="24"/>
      <c r="G54" s="12">
        <v>3529.1</v>
      </c>
      <c r="H54" s="13"/>
    </row>
    <row r="55" spans="1:8" s="20" customFormat="1" ht="15">
      <c r="A55" s="95" t="s">
        <v>120</v>
      </c>
      <c r="B55" s="47" t="s">
        <v>75</v>
      </c>
      <c r="C55" s="25"/>
      <c r="D55" s="25"/>
      <c r="E55" s="24"/>
      <c r="F55" s="24"/>
      <c r="G55" s="12">
        <v>3529.1</v>
      </c>
      <c r="H55" s="13"/>
    </row>
    <row r="56" spans="1:8" s="20" customFormat="1" ht="25.5">
      <c r="A56" s="95" t="s">
        <v>121</v>
      </c>
      <c r="B56" s="47" t="s">
        <v>75</v>
      </c>
      <c r="C56" s="25"/>
      <c r="D56" s="25"/>
      <c r="E56" s="24"/>
      <c r="F56" s="24"/>
      <c r="G56" s="12">
        <v>3529.1</v>
      </c>
      <c r="H56" s="13"/>
    </row>
    <row r="57" spans="1:8" s="20" customFormat="1" ht="18.75" customHeight="1">
      <c r="A57" s="95" t="s">
        <v>122</v>
      </c>
      <c r="B57" s="47" t="s">
        <v>75</v>
      </c>
      <c r="C57" s="25"/>
      <c r="D57" s="25"/>
      <c r="E57" s="24"/>
      <c r="F57" s="24"/>
      <c r="G57" s="12">
        <v>3529.1</v>
      </c>
      <c r="H57" s="13"/>
    </row>
    <row r="58" spans="1:8" s="20" customFormat="1" ht="25.5">
      <c r="A58" s="95" t="s">
        <v>123</v>
      </c>
      <c r="B58" s="47" t="s">
        <v>75</v>
      </c>
      <c r="C58" s="25"/>
      <c r="D58" s="25"/>
      <c r="E58" s="24"/>
      <c r="F58" s="24"/>
      <c r="G58" s="12">
        <v>3529.1</v>
      </c>
      <c r="H58" s="13"/>
    </row>
    <row r="59" spans="1:8" s="20" customFormat="1" ht="15">
      <c r="A59" s="95" t="s">
        <v>124</v>
      </c>
      <c r="B59" s="47" t="s">
        <v>75</v>
      </c>
      <c r="C59" s="25"/>
      <c r="D59" s="25"/>
      <c r="E59" s="24"/>
      <c r="F59" s="24"/>
      <c r="G59" s="12">
        <v>3529.1</v>
      </c>
      <c r="H59" s="13"/>
    </row>
    <row r="60" spans="1:8" s="20" customFormat="1" ht="15">
      <c r="A60" s="95" t="s">
        <v>125</v>
      </c>
      <c r="B60" s="47" t="s">
        <v>75</v>
      </c>
      <c r="C60" s="25"/>
      <c r="D60" s="25"/>
      <c r="E60" s="24"/>
      <c r="F60" s="24"/>
      <c r="G60" s="12">
        <v>3529.1</v>
      </c>
      <c r="H60" s="13"/>
    </row>
    <row r="61" spans="1:8" s="12" customFormat="1" ht="15">
      <c r="A61" s="30" t="s">
        <v>23</v>
      </c>
      <c r="B61" s="23" t="s">
        <v>24</v>
      </c>
      <c r="C61" s="33" t="s">
        <v>169</v>
      </c>
      <c r="D61" s="25">
        <f>E61*G61</f>
        <v>2964.44</v>
      </c>
      <c r="E61" s="24">
        <f>F61*12</f>
        <v>0.84</v>
      </c>
      <c r="F61" s="24">
        <v>0.07</v>
      </c>
      <c r="G61" s="12">
        <v>3529.1</v>
      </c>
      <c r="H61" s="13">
        <v>0.03</v>
      </c>
    </row>
    <row r="62" spans="1:8" s="12" customFormat="1" ht="15">
      <c r="A62" s="30" t="s">
        <v>25</v>
      </c>
      <c r="B62" s="34" t="s">
        <v>26</v>
      </c>
      <c r="C62" s="33" t="s">
        <v>169</v>
      </c>
      <c r="D62" s="25">
        <v>1863.37</v>
      </c>
      <c r="E62" s="24">
        <f>D62/G62</f>
        <v>0.53</v>
      </c>
      <c r="F62" s="24">
        <f>E62/12</f>
        <v>0.04</v>
      </c>
      <c r="G62" s="12">
        <v>3529.1</v>
      </c>
      <c r="H62" s="13">
        <v>0.02</v>
      </c>
    </row>
    <row r="63" spans="1:8" s="32" customFormat="1" ht="30">
      <c r="A63" s="30" t="s">
        <v>22</v>
      </c>
      <c r="B63" s="23"/>
      <c r="C63" s="33" t="s">
        <v>162</v>
      </c>
      <c r="D63" s="25">
        <v>2849.1</v>
      </c>
      <c r="E63" s="24">
        <f>D63/G63</f>
        <v>0.81</v>
      </c>
      <c r="F63" s="24">
        <f>E63/12</f>
        <v>0.07</v>
      </c>
      <c r="G63" s="12">
        <v>3529.1</v>
      </c>
      <c r="H63" s="13">
        <v>0.03</v>
      </c>
    </row>
    <row r="64" spans="1:8" s="32" customFormat="1" ht="15">
      <c r="A64" s="30" t="s">
        <v>33</v>
      </c>
      <c r="B64" s="23"/>
      <c r="C64" s="24" t="s">
        <v>170</v>
      </c>
      <c r="D64" s="24">
        <f>D65+D66+D67+D68+D71+D72+D73+D74+D75+D76+D77++D69+D70+D78</f>
        <v>58576.51</v>
      </c>
      <c r="E64" s="24">
        <f>D64/G64</f>
        <v>16.6</v>
      </c>
      <c r="F64" s="24">
        <f>E64/12+0.01</f>
        <v>1.39</v>
      </c>
      <c r="G64" s="12">
        <v>3529.1</v>
      </c>
      <c r="H64" s="13">
        <v>0.99</v>
      </c>
    </row>
    <row r="65" spans="1:8" s="20" customFormat="1" ht="15">
      <c r="A65" s="37" t="s">
        <v>81</v>
      </c>
      <c r="B65" s="45" t="s">
        <v>15</v>
      </c>
      <c r="C65" s="40"/>
      <c r="D65" s="40">
        <v>1043.27</v>
      </c>
      <c r="E65" s="39"/>
      <c r="F65" s="39"/>
      <c r="G65" s="12">
        <v>3529.1</v>
      </c>
      <c r="H65" s="41">
        <v>0.01</v>
      </c>
    </row>
    <row r="66" spans="1:8" s="20" customFormat="1" ht="15">
      <c r="A66" s="37" t="s">
        <v>16</v>
      </c>
      <c r="B66" s="38" t="s">
        <v>20</v>
      </c>
      <c r="C66" s="40"/>
      <c r="D66" s="40">
        <v>2021.67</v>
      </c>
      <c r="E66" s="39"/>
      <c r="F66" s="39"/>
      <c r="G66" s="12">
        <v>3529.1</v>
      </c>
      <c r="H66" s="41">
        <v>0.02</v>
      </c>
    </row>
    <row r="67" spans="1:8" s="20" customFormat="1" ht="15">
      <c r="A67" s="37" t="s">
        <v>74</v>
      </c>
      <c r="B67" s="45" t="s">
        <v>15</v>
      </c>
      <c r="C67" s="40"/>
      <c r="D67" s="40">
        <v>3602.46</v>
      </c>
      <c r="E67" s="39"/>
      <c r="F67" s="39"/>
      <c r="G67" s="12">
        <v>3529.1</v>
      </c>
      <c r="H67" s="41"/>
    </row>
    <row r="68" spans="1:8" s="20" customFormat="1" ht="15">
      <c r="A68" s="37" t="s">
        <v>178</v>
      </c>
      <c r="B68" s="38" t="s">
        <v>15</v>
      </c>
      <c r="C68" s="40"/>
      <c r="D68" s="40">
        <v>0</v>
      </c>
      <c r="E68" s="39"/>
      <c r="F68" s="39"/>
      <c r="G68" s="12">
        <v>3529.1</v>
      </c>
      <c r="H68" s="41">
        <v>0.3</v>
      </c>
    </row>
    <row r="69" spans="1:8" s="20" customFormat="1" ht="15">
      <c r="A69" s="84" t="s">
        <v>177</v>
      </c>
      <c r="B69" s="47" t="s">
        <v>51</v>
      </c>
      <c r="C69" s="48"/>
      <c r="D69" s="48">
        <v>0</v>
      </c>
      <c r="E69" s="39"/>
      <c r="F69" s="39"/>
      <c r="G69" s="12">
        <v>3529.1</v>
      </c>
      <c r="H69" s="41"/>
    </row>
    <row r="70" spans="1:8" s="20" customFormat="1" ht="15">
      <c r="A70" s="85" t="s">
        <v>146</v>
      </c>
      <c r="B70" s="47" t="s">
        <v>51</v>
      </c>
      <c r="C70" s="48"/>
      <c r="D70" s="48">
        <v>0</v>
      </c>
      <c r="E70" s="39"/>
      <c r="F70" s="39"/>
      <c r="G70" s="12"/>
      <c r="H70" s="41"/>
    </row>
    <row r="71" spans="1:8" s="20" customFormat="1" ht="15">
      <c r="A71" s="37" t="s">
        <v>47</v>
      </c>
      <c r="B71" s="38" t="s">
        <v>15</v>
      </c>
      <c r="C71" s="40"/>
      <c r="D71" s="40">
        <v>3852.68</v>
      </c>
      <c r="E71" s="39"/>
      <c r="F71" s="39"/>
      <c r="G71" s="12">
        <v>3529.1</v>
      </c>
      <c r="H71" s="41">
        <v>0.05</v>
      </c>
    </row>
    <row r="72" spans="1:8" s="20" customFormat="1" ht="15">
      <c r="A72" s="37" t="s">
        <v>17</v>
      </c>
      <c r="B72" s="38" t="s">
        <v>15</v>
      </c>
      <c r="C72" s="40"/>
      <c r="D72" s="40">
        <v>8588.18</v>
      </c>
      <c r="E72" s="39"/>
      <c r="F72" s="39"/>
      <c r="G72" s="12">
        <v>3529.1</v>
      </c>
      <c r="H72" s="41">
        <v>0.15</v>
      </c>
    </row>
    <row r="73" spans="1:8" s="20" customFormat="1" ht="15">
      <c r="A73" s="37" t="s">
        <v>18</v>
      </c>
      <c r="B73" s="38" t="s">
        <v>15</v>
      </c>
      <c r="C73" s="40"/>
      <c r="D73" s="40">
        <v>1010.85</v>
      </c>
      <c r="E73" s="39"/>
      <c r="F73" s="39"/>
      <c r="G73" s="12">
        <v>3529.1</v>
      </c>
      <c r="H73" s="41">
        <v>0.02</v>
      </c>
    </row>
    <row r="74" spans="1:8" s="20" customFormat="1" ht="15">
      <c r="A74" s="37" t="s">
        <v>44</v>
      </c>
      <c r="B74" s="38" t="s">
        <v>15</v>
      </c>
      <c r="C74" s="40"/>
      <c r="D74" s="40">
        <v>1926.28</v>
      </c>
      <c r="E74" s="39"/>
      <c r="F74" s="39"/>
      <c r="G74" s="12">
        <v>3529.1</v>
      </c>
      <c r="H74" s="41">
        <v>0.02</v>
      </c>
    </row>
    <row r="75" spans="1:8" s="20" customFormat="1" ht="15">
      <c r="A75" s="37" t="s">
        <v>45</v>
      </c>
      <c r="B75" s="38" t="s">
        <v>20</v>
      </c>
      <c r="C75" s="40"/>
      <c r="D75" s="40">
        <v>7705.39</v>
      </c>
      <c r="E75" s="39"/>
      <c r="F75" s="39"/>
      <c r="G75" s="12">
        <v>3529.1</v>
      </c>
      <c r="H75" s="41">
        <v>0.1</v>
      </c>
    </row>
    <row r="76" spans="1:8" s="20" customFormat="1" ht="25.5">
      <c r="A76" s="37" t="s">
        <v>19</v>
      </c>
      <c r="B76" s="38" t="s">
        <v>15</v>
      </c>
      <c r="C76" s="40"/>
      <c r="D76" s="40">
        <v>3348.98</v>
      </c>
      <c r="E76" s="39"/>
      <c r="F76" s="39"/>
      <c r="G76" s="12">
        <v>3529.1</v>
      </c>
      <c r="H76" s="41">
        <v>0.05</v>
      </c>
    </row>
    <row r="77" spans="1:8" s="20" customFormat="1" ht="25.5">
      <c r="A77" s="37" t="s">
        <v>82</v>
      </c>
      <c r="B77" s="38" t="s">
        <v>15</v>
      </c>
      <c r="C77" s="40"/>
      <c r="D77" s="40">
        <v>13652.99</v>
      </c>
      <c r="E77" s="39"/>
      <c r="F77" s="39"/>
      <c r="G77" s="12">
        <v>3529.1</v>
      </c>
      <c r="H77" s="41">
        <v>0.01</v>
      </c>
    </row>
    <row r="78" spans="1:8" s="20" customFormat="1" ht="33" customHeight="1">
      <c r="A78" s="37" t="s">
        <v>127</v>
      </c>
      <c r="B78" s="45" t="s">
        <v>126</v>
      </c>
      <c r="C78" s="87"/>
      <c r="D78" s="40">
        <v>11823.76</v>
      </c>
      <c r="E78" s="39"/>
      <c r="F78" s="39"/>
      <c r="G78" s="12">
        <v>3529.1</v>
      </c>
      <c r="H78" s="41"/>
    </row>
    <row r="79" spans="1:8" s="32" customFormat="1" ht="33" customHeight="1">
      <c r="A79" s="30" t="s">
        <v>38</v>
      </c>
      <c r="B79" s="23"/>
      <c r="C79" s="24" t="s">
        <v>171</v>
      </c>
      <c r="D79" s="24">
        <f>D80+D81+D82+D83+D84+D87+D85+D86+D88+D89</f>
        <v>23807.76</v>
      </c>
      <c r="E79" s="24">
        <f>D79/G79</f>
        <v>6.75</v>
      </c>
      <c r="F79" s="24">
        <f>E79/12</f>
        <v>0.56</v>
      </c>
      <c r="G79" s="12">
        <v>3529.1</v>
      </c>
      <c r="H79" s="13">
        <v>0.51</v>
      </c>
    </row>
    <row r="80" spans="1:8" s="20" customFormat="1" ht="15">
      <c r="A80" s="37" t="s">
        <v>34</v>
      </c>
      <c r="B80" s="38" t="s">
        <v>48</v>
      </c>
      <c r="C80" s="40"/>
      <c r="D80" s="40">
        <v>2889.52</v>
      </c>
      <c r="E80" s="39"/>
      <c r="F80" s="39"/>
      <c r="G80" s="12">
        <v>3529.1</v>
      </c>
      <c r="H80" s="41">
        <v>0.05</v>
      </c>
    </row>
    <row r="81" spans="1:8" s="20" customFormat="1" ht="25.5">
      <c r="A81" s="37" t="s">
        <v>35</v>
      </c>
      <c r="B81" s="38" t="s">
        <v>41</v>
      </c>
      <c r="C81" s="40"/>
      <c r="D81" s="40">
        <v>1926.35</v>
      </c>
      <c r="E81" s="39"/>
      <c r="F81" s="39"/>
      <c r="G81" s="12">
        <v>3529.1</v>
      </c>
      <c r="H81" s="41">
        <v>0.03</v>
      </c>
    </row>
    <row r="82" spans="1:8" s="20" customFormat="1" ht="15">
      <c r="A82" s="37" t="s">
        <v>52</v>
      </c>
      <c r="B82" s="38" t="s">
        <v>51</v>
      </c>
      <c r="C82" s="40"/>
      <c r="D82" s="40">
        <v>2021.63</v>
      </c>
      <c r="E82" s="39"/>
      <c r="F82" s="39"/>
      <c r="G82" s="12">
        <v>3529.1</v>
      </c>
      <c r="H82" s="41">
        <v>0.03</v>
      </c>
    </row>
    <row r="83" spans="1:8" s="20" customFormat="1" ht="25.5">
      <c r="A83" s="37" t="s">
        <v>49</v>
      </c>
      <c r="B83" s="38" t="s">
        <v>50</v>
      </c>
      <c r="C83" s="40"/>
      <c r="D83" s="40">
        <v>1926.35</v>
      </c>
      <c r="E83" s="39"/>
      <c r="F83" s="39"/>
      <c r="G83" s="12">
        <v>3529.1</v>
      </c>
      <c r="H83" s="41">
        <v>0.03</v>
      </c>
    </row>
    <row r="84" spans="1:8" s="20" customFormat="1" ht="15">
      <c r="A84" s="37" t="s">
        <v>69</v>
      </c>
      <c r="B84" s="45" t="s">
        <v>51</v>
      </c>
      <c r="C84" s="40"/>
      <c r="D84" s="40">
        <v>0</v>
      </c>
      <c r="E84" s="39"/>
      <c r="F84" s="39"/>
      <c r="G84" s="12">
        <v>3529.1</v>
      </c>
      <c r="H84" s="43">
        <v>0.22</v>
      </c>
    </row>
    <row r="85" spans="1:8" s="20" customFormat="1" ht="15">
      <c r="A85" s="37" t="s">
        <v>179</v>
      </c>
      <c r="B85" s="45" t="s">
        <v>15</v>
      </c>
      <c r="C85" s="87"/>
      <c r="D85" s="40">
        <v>1370.4</v>
      </c>
      <c r="E85" s="39"/>
      <c r="F85" s="39"/>
      <c r="G85" s="12">
        <v>3529.1</v>
      </c>
      <c r="H85" s="43"/>
    </row>
    <row r="86" spans="1:8" s="20" customFormat="1" ht="15">
      <c r="A86" s="85" t="s">
        <v>148</v>
      </c>
      <c r="B86" s="47" t="s">
        <v>51</v>
      </c>
      <c r="C86" s="48"/>
      <c r="D86" s="48">
        <v>0</v>
      </c>
      <c r="E86" s="39"/>
      <c r="F86" s="39"/>
      <c r="G86" s="12">
        <v>3529.1</v>
      </c>
      <c r="H86" s="43"/>
    </row>
    <row r="87" spans="1:8" s="20" customFormat="1" ht="15">
      <c r="A87" s="37" t="s">
        <v>46</v>
      </c>
      <c r="B87" s="38" t="s">
        <v>7</v>
      </c>
      <c r="C87" s="87"/>
      <c r="D87" s="40">
        <v>6851.28</v>
      </c>
      <c r="E87" s="39"/>
      <c r="F87" s="39"/>
      <c r="G87" s="12">
        <v>3529.1</v>
      </c>
      <c r="H87" s="41">
        <v>0.12</v>
      </c>
    </row>
    <row r="88" spans="1:8" s="20" customFormat="1" ht="25.5">
      <c r="A88" s="37" t="s">
        <v>128</v>
      </c>
      <c r="B88" s="45" t="s">
        <v>15</v>
      </c>
      <c r="C88" s="87"/>
      <c r="D88" s="40">
        <v>6822.23</v>
      </c>
      <c r="E88" s="39"/>
      <c r="F88" s="39"/>
      <c r="G88" s="12">
        <v>3529.1</v>
      </c>
      <c r="H88" s="91"/>
    </row>
    <row r="89" spans="1:8" s="20" customFormat="1" ht="33" customHeight="1">
      <c r="A89" s="37" t="s">
        <v>127</v>
      </c>
      <c r="B89" s="45" t="s">
        <v>15</v>
      </c>
      <c r="C89" s="40"/>
      <c r="D89" s="40">
        <f>E89*G89</f>
        <v>0</v>
      </c>
      <c r="E89" s="39"/>
      <c r="F89" s="39"/>
      <c r="G89" s="12">
        <v>3529.1</v>
      </c>
      <c r="H89" s="13">
        <v>0</v>
      </c>
    </row>
    <row r="90" spans="1:8" s="20" customFormat="1" ht="30">
      <c r="A90" s="30" t="s">
        <v>39</v>
      </c>
      <c r="B90" s="38"/>
      <c r="C90" s="24" t="s">
        <v>172</v>
      </c>
      <c r="D90" s="24">
        <f>D91+D92+D94</f>
        <v>1851.38</v>
      </c>
      <c r="E90" s="24">
        <f>D90/G90</f>
        <v>0.52</v>
      </c>
      <c r="F90" s="24">
        <f>E90/12</f>
        <v>0.04</v>
      </c>
      <c r="G90" s="12">
        <v>3529.1</v>
      </c>
      <c r="H90" s="13">
        <v>0.09</v>
      </c>
    </row>
    <row r="91" spans="1:8" s="20" customFormat="1" ht="15" customHeight="1">
      <c r="A91" s="37" t="s">
        <v>180</v>
      </c>
      <c r="B91" s="38" t="s">
        <v>15</v>
      </c>
      <c r="C91" s="99"/>
      <c r="D91" s="40">
        <v>1851.38</v>
      </c>
      <c r="E91" s="39"/>
      <c r="F91" s="39"/>
      <c r="G91" s="12">
        <v>3529.1</v>
      </c>
      <c r="H91" s="41"/>
    </row>
    <row r="92" spans="1:8" s="20" customFormat="1" ht="15">
      <c r="A92" s="85" t="s">
        <v>145</v>
      </c>
      <c r="B92" s="47" t="s">
        <v>51</v>
      </c>
      <c r="C92" s="33"/>
      <c r="D92" s="48">
        <v>0</v>
      </c>
      <c r="E92" s="39"/>
      <c r="F92" s="39"/>
      <c r="G92" s="12">
        <v>3529.1</v>
      </c>
      <c r="H92" s="41">
        <v>0.06</v>
      </c>
    </row>
    <row r="93" spans="1:8" s="20" customFormat="1" ht="15" customHeight="1">
      <c r="A93" s="37" t="s">
        <v>130</v>
      </c>
      <c r="B93" s="45" t="s">
        <v>126</v>
      </c>
      <c r="C93" s="99"/>
      <c r="D93" s="40">
        <f>E93*G93</f>
        <v>0</v>
      </c>
      <c r="E93" s="39"/>
      <c r="F93" s="39"/>
      <c r="G93" s="12">
        <v>3529.1</v>
      </c>
      <c r="H93" s="13">
        <v>0</v>
      </c>
    </row>
    <row r="94" spans="1:8" s="20" customFormat="1" ht="30" customHeight="1">
      <c r="A94" s="37" t="s">
        <v>131</v>
      </c>
      <c r="B94" s="45" t="s">
        <v>126</v>
      </c>
      <c r="C94" s="33"/>
      <c r="D94" s="48">
        <v>0</v>
      </c>
      <c r="E94" s="42"/>
      <c r="F94" s="42"/>
      <c r="G94" s="12">
        <v>3529.1</v>
      </c>
      <c r="H94" s="13"/>
    </row>
    <row r="95" spans="1:8" s="20" customFormat="1" ht="21.75" customHeight="1">
      <c r="A95" s="30" t="s">
        <v>132</v>
      </c>
      <c r="B95" s="38"/>
      <c r="C95" s="24" t="s">
        <v>173</v>
      </c>
      <c r="D95" s="24">
        <f>D97+D98+D96+D99+D100+D101</f>
        <v>11522.15</v>
      </c>
      <c r="E95" s="24">
        <f>D95/G95</f>
        <v>3.26</v>
      </c>
      <c r="F95" s="24">
        <f>E95/12</f>
        <v>0.27</v>
      </c>
      <c r="G95" s="12">
        <v>3529.1</v>
      </c>
      <c r="H95" s="13">
        <v>0.28</v>
      </c>
    </row>
    <row r="96" spans="1:8" s="20" customFormat="1" ht="15" customHeight="1">
      <c r="A96" s="37" t="s">
        <v>36</v>
      </c>
      <c r="B96" s="38" t="s">
        <v>7</v>
      </c>
      <c r="C96" s="99"/>
      <c r="D96" s="40">
        <f aca="true" t="shared" si="0" ref="D96:D101">E96*G96</f>
        <v>0</v>
      </c>
      <c r="E96" s="39"/>
      <c r="F96" s="39"/>
      <c r="G96" s="12">
        <v>3529.1</v>
      </c>
      <c r="H96" s="13">
        <v>0</v>
      </c>
    </row>
    <row r="97" spans="1:8" s="20" customFormat="1" ht="44.25" customHeight="1">
      <c r="A97" s="37" t="s">
        <v>86</v>
      </c>
      <c r="B97" s="38" t="s">
        <v>15</v>
      </c>
      <c r="C97" s="99"/>
      <c r="D97" s="40">
        <v>10515.34</v>
      </c>
      <c r="E97" s="39"/>
      <c r="F97" s="39"/>
      <c r="G97" s="12">
        <v>3529.1</v>
      </c>
      <c r="H97" s="41">
        <v>0.18</v>
      </c>
    </row>
    <row r="98" spans="1:8" s="20" customFormat="1" ht="41.25" customHeight="1">
      <c r="A98" s="37" t="s">
        <v>91</v>
      </c>
      <c r="B98" s="38" t="s">
        <v>15</v>
      </c>
      <c r="C98" s="99"/>
      <c r="D98" s="40">
        <v>1006.81</v>
      </c>
      <c r="E98" s="39"/>
      <c r="F98" s="39"/>
      <c r="G98" s="12">
        <v>3529.1</v>
      </c>
      <c r="H98" s="41">
        <v>0.02</v>
      </c>
    </row>
    <row r="99" spans="1:8" s="20" customFormat="1" ht="27.75" customHeight="1">
      <c r="A99" s="37" t="s">
        <v>54</v>
      </c>
      <c r="B99" s="38" t="s">
        <v>10</v>
      </c>
      <c r="C99" s="99"/>
      <c r="D99" s="40">
        <v>0</v>
      </c>
      <c r="E99" s="39"/>
      <c r="F99" s="39"/>
      <c r="G99" s="12">
        <v>3529.1</v>
      </c>
      <c r="H99" s="43"/>
    </row>
    <row r="100" spans="1:8" s="20" customFormat="1" ht="25.5" customHeight="1">
      <c r="A100" s="37" t="s">
        <v>83</v>
      </c>
      <c r="B100" s="45" t="s">
        <v>84</v>
      </c>
      <c r="C100" s="99"/>
      <c r="D100" s="40">
        <f t="shared" si="0"/>
        <v>0</v>
      </c>
      <c r="E100" s="39"/>
      <c r="F100" s="39"/>
      <c r="G100" s="12">
        <v>3529.1</v>
      </c>
      <c r="H100" s="13">
        <v>0</v>
      </c>
    </row>
    <row r="101" spans="1:8" s="20" customFormat="1" ht="60.75" customHeight="1">
      <c r="A101" s="37" t="s">
        <v>92</v>
      </c>
      <c r="B101" s="45" t="s">
        <v>75</v>
      </c>
      <c r="C101" s="99"/>
      <c r="D101" s="40">
        <f t="shared" si="0"/>
        <v>0</v>
      </c>
      <c r="E101" s="39"/>
      <c r="F101" s="39"/>
      <c r="G101" s="12">
        <v>3529.1</v>
      </c>
      <c r="H101" s="13">
        <v>0</v>
      </c>
    </row>
    <row r="102" spans="1:8" s="20" customFormat="1" ht="15">
      <c r="A102" s="30" t="s">
        <v>40</v>
      </c>
      <c r="B102" s="38"/>
      <c r="C102" s="24" t="s">
        <v>174</v>
      </c>
      <c r="D102" s="24">
        <f>D103</f>
        <v>0</v>
      </c>
      <c r="E102" s="24">
        <f>D102/G102</f>
        <v>0</v>
      </c>
      <c r="F102" s="24">
        <f>E102/12</f>
        <v>0</v>
      </c>
      <c r="G102" s="12">
        <v>3529.1</v>
      </c>
      <c r="H102" s="13">
        <v>0.14</v>
      </c>
    </row>
    <row r="103" spans="1:8" s="20" customFormat="1" ht="15">
      <c r="A103" s="37" t="s">
        <v>37</v>
      </c>
      <c r="B103" s="38" t="s">
        <v>15</v>
      </c>
      <c r="C103" s="40"/>
      <c r="D103" s="40">
        <v>0</v>
      </c>
      <c r="E103" s="39"/>
      <c r="F103" s="39"/>
      <c r="G103" s="12">
        <v>3529.1</v>
      </c>
      <c r="H103" s="41">
        <v>0.02</v>
      </c>
    </row>
    <row r="104" spans="1:8" s="12" customFormat="1" ht="15">
      <c r="A104" s="30" t="s">
        <v>43</v>
      </c>
      <c r="B104" s="23"/>
      <c r="C104" s="24" t="s">
        <v>175</v>
      </c>
      <c r="D104" s="24">
        <f>D105+D106</f>
        <v>19866</v>
      </c>
      <c r="E104" s="24">
        <f>D104/G104</f>
        <v>5.63</v>
      </c>
      <c r="F104" s="24">
        <f>E104/12</f>
        <v>0.47</v>
      </c>
      <c r="G104" s="12">
        <v>3529.1</v>
      </c>
      <c r="H104" s="13">
        <v>0.03</v>
      </c>
    </row>
    <row r="105" spans="1:8" s="20" customFormat="1" ht="53.25" customHeight="1">
      <c r="A105" s="95" t="s">
        <v>133</v>
      </c>
      <c r="B105" s="45" t="s">
        <v>20</v>
      </c>
      <c r="C105" s="40"/>
      <c r="D105" s="40">
        <v>19866</v>
      </c>
      <c r="E105" s="39"/>
      <c r="F105" s="39"/>
      <c r="G105" s="12">
        <v>3529.1</v>
      </c>
      <c r="H105" s="41">
        <v>0.03</v>
      </c>
    </row>
    <row r="106" spans="1:8" s="20" customFormat="1" ht="29.25" customHeight="1">
      <c r="A106" s="95" t="s">
        <v>166</v>
      </c>
      <c r="B106" s="45" t="s">
        <v>75</v>
      </c>
      <c r="C106" s="40"/>
      <c r="D106" s="40">
        <v>0</v>
      </c>
      <c r="E106" s="39"/>
      <c r="F106" s="39"/>
      <c r="G106" s="12">
        <v>3529.1</v>
      </c>
      <c r="H106" s="13">
        <v>0</v>
      </c>
    </row>
    <row r="107" spans="1:8" s="12" customFormat="1" ht="15">
      <c r="A107" s="30" t="s">
        <v>42</v>
      </c>
      <c r="B107" s="23"/>
      <c r="C107" s="24" t="s">
        <v>176</v>
      </c>
      <c r="D107" s="24">
        <f>D108+D109</f>
        <v>19086.96</v>
      </c>
      <c r="E107" s="24">
        <f>D107/G107</f>
        <v>5.41</v>
      </c>
      <c r="F107" s="24">
        <f>E107/12</f>
        <v>0.45</v>
      </c>
      <c r="G107" s="12">
        <v>3529.1</v>
      </c>
      <c r="H107" s="13">
        <v>0.31</v>
      </c>
    </row>
    <row r="108" spans="1:8" s="20" customFormat="1" ht="15">
      <c r="A108" s="37" t="s">
        <v>53</v>
      </c>
      <c r="B108" s="38" t="s">
        <v>48</v>
      </c>
      <c r="C108" s="40"/>
      <c r="D108" s="40">
        <v>19086.96</v>
      </c>
      <c r="E108" s="39"/>
      <c r="F108" s="39"/>
      <c r="G108" s="12">
        <v>3529.1</v>
      </c>
      <c r="H108" s="41">
        <v>0.26</v>
      </c>
    </row>
    <row r="109" spans="1:8" s="20" customFormat="1" ht="15">
      <c r="A109" s="37" t="s">
        <v>68</v>
      </c>
      <c r="B109" s="38" t="s">
        <v>48</v>
      </c>
      <c r="C109" s="40"/>
      <c r="D109" s="40">
        <v>0</v>
      </c>
      <c r="E109" s="39"/>
      <c r="F109" s="39"/>
      <c r="G109" s="12">
        <v>3529.1</v>
      </c>
      <c r="H109" s="41">
        <v>0.05</v>
      </c>
    </row>
    <row r="110" spans="1:8" s="12" customFormat="1" ht="176.25" thickBot="1">
      <c r="A110" s="44" t="s">
        <v>186</v>
      </c>
      <c r="B110" s="23" t="s">
        <v>10</v>
      </c>
      <c r="C110" s="35"/>
      <c r="D110" s="35">
        <f>E110*G110</f>
        <v>49972.06</v>
      </c>
      <c r="E110" s="35">
        <f>12*F110</f>
        <v>14.16</v>
      </c>
      <c r="F110" s="35">
        <v>1.18</v>
      </c>
      <c r="G110" s="12">
        <v>3529.1</v>
      </c>
      <c r="H110" s="13">
        <v>0.3</v>
      </c>
    </row>
    <row r="111" spans="1:8" s="12" customFormat="1" ht="19.5" thickBot="1">
      <c r="A111" s="59" t="s">
        <v>72</v>
      </c>
      <c r="B111" s="60" t="s">
        <v>9</v>
      </c>
      <c r="C111" s="33"/>
      <c r="D111" s="53">
        <f>E111*G111</f>
        <v>80463.48</v>
      </c>
      <c r="E111" s="33">
        <f>12*F111</f>
        <v>22.8</v>
      </c>
      <c r="F111" s="33">
        <v>1.9</v>
      </c>
      <c r="G111" s="12">
        <v>3529.1</v>
      </c>
      <c r="H111" s="13"/>
    </row>
    <row r="112" spans="1:8" s="12" customFormat="1" ht="19.5" thickBot="1">
      <c r="A112" s="54" t="s">
        <v>31</v>
      </c>
      <c r="B112" s="55"/>
      <c r="C112" s="96"/>
      <c r="D112" s="57">
        <f>D111+D110+D107+D104+D102+D95+D90+D79+D64+D63+D62+D61+D51+D50+D49+D48+D41+D40+D29+D16+D42</f>
        <v>776824.34</v>
      </c>
      <c r="E112" s="57">
        <f>E111+E110+E107+E104+E102+E95+E90+E79+E64+E63+E62+E61+E51+E50+E49+E48+E41+E40+E29+E16+E42</f>
        <v>220.13</v>
      </c>
      <c r="F112" s="57">
        <f>F111+F110+F107+F104+F102+F95+F90+F79+F64+F63+F62+F61+F51+F50+F49+F48+F41+F40+F29+F16+F42</f>
        <v>18.34</v>
      </c>
      <c r="G112" s="12">
        <v>3529.1</v>
      </c>
      <c r="H112" s="57">
        <v>11.22</v>
      </c>
    </row>
    <row r="113" spans="1:8" s="12" customFormat="1" ht="19.5" customHeight="1" hidden="1" thickBot="1">
      <c r="A113" s="54" t="s">
        <v>56</v>
      </c>
      <c r="B113" s="55"/>
      <c r="C113" s="96"/>
      <c r="D113" s="58">
        <f>E113*G113</f>
        <v>6352.38</v>
      </c>
      <c r="E113" s="56">
        <f>F113*12</f>
        <v>1.8</v>
      </c>
      <c r="F113" s="57">
        <v>0.15</v>
      </c>
      <c r="G113" s="12">
        <v>3529.1</v>
      </c>
      <c r="H113" s="13"/>
    </row>
    <row r="114" spans="1:8" s="12" customFormat="1" ht="19.5" customHeight="1" hidden="1" thickBot="1">
      <c r="A114" s="54" t="s">
        <v>57</v>
      </c>
      <c r="B114" s="55"/>
      <c r="C114" s="96"/>
      <c r="D114" s="58">
        <f>D112+D113</f>
        <v>783176.72</v>
      </c>
      <c r="E114" s="58">
        <f>E112+E113</f>
        <v>221.93</v>
      </c>
      <c r="F114" s="57">
        <f>F112+F113</f>
        <v>18.49</v>
      </c>
      <c r="G114" s="12">
        <v>3529.1</v>
      </c>
      <c r="H114" s="13"/>
    </row>
    <row r="115" spans="1:8" s="64" customFormat="1" ht="20.25" customHeight="1" hidden="1" thickBot="1">
      <c r="A115" s="59" t="s">
        <v>27</v>
      </c>
      <c r="B115" s="60" t="s">
        <v>9</v>
      </c>
      <c r="C115" s="61"/>
      <c r="D115" s="61"/>
      <c r="E115" s="60" t="s">
        <v>28</v>
      </c>
      <c r="F115" s="62"/>
      <c r="G115" s="12">
        <v>3529.1</v>
      </c>
      <c r="H115" s="63"/>
    </row>
    <row r="116" spans="1:8" s="66" customFormat="1" ht="15">
      <c r="A116" s="65"/>
      <c r="G116" s="12">
        <v>3529.1</v>
      </c>
      <c r="H116" s="67"/>
    </row>
    <row r="117" spans="1:8" s="66" customFormat="1" ht="15">
      <c r="A117" s="65"/>
      <c r="G117" s="12">
        <v>3529.1</v>
      </c>
      <c r="H117" s="67"/>
    </row>
    <row r="118" spans="1:8" s="66" customFormat="1" ht="15.75" thickBot="1">
      <c r="A118" s="65"/>
      <c r="G118" s="12">
        <v>3529.1</v>
      </c>
      <c r="H118" s="67"/>
    </row>
    <row r="119" spans="1:8" s="12" customFormat="1" ht="30.75" thickBot="1">
      <c r="A119" s="68" t="s">
        <v>70</v>
      </c>
      <c r="B119" s="52"/>
      <c r="C119" s="97"/>
      <c r="D119" s="69">
        <f>D120+D121+D122+D123+D124+D125</f>
        <v>97676.11</v>
      </c>
      <c r="E119" s="69">
        <f>E120+E121+E122+E123+E124+E125</f>
        <v>27.68</v>
      </c>
      <c r="F119" s="69">
        <f>F120+F121+F122+F123+F124+F125</f>
        <v>2.31</v>
      </c>
      <c r="G119" s="12">
        <v>3529.1</v>
      </c>
      <c r="H119" s="13"/>
    </row>
    <row r="120" spans="1:9" s="12" customFormat="1" ht="15.75" thickBot="1">
      <c r="A120" s="94" t="s">
        <v>136</v>
      </c>
      <c r="B120" s="47"/>
      <c r="C120" s="48"/>
      <c r="D120" s="48">
        <v>9030.37</v>
      </c>
      <c r="E120" s="88">
        <f aca="true" t="shared" si="1" ref="E120:E125">D120/G120</f>
        <v>2.56</v>
      </c>
      <c r="F120" s="70">
        <f aca="true" t="shared" si="2" ref="F120:F125">E120/12</f>
        <v>0.21</v>
      </c>
      <c r="G120" s="12">
        <v>3529.1</v>
      </c>
      <c r="H120" s="13"/>
      <c r="I120" s="12">
        <f aca="true" t="shared" si="3" ref="I120:I125">E120/12</f>
        <v>0.213333333333333</v>
      </c>
    </row>
    <row r="121" spans="1:9" s="12" customFormat="1" ht="15.75" thickBot="1">
      <c r="A121" s="94" t="s">
        <v>137</v>
      </c>
      <c r="B121" s="47"/>
      <c r="C121" s="48"/>
      <c r="D121" s="48">
        <v>21352.06</v>
      </c>
      <c r="E121" s="88">
        <f t="shared" si="1"/>
        <v>6.05</v>
      </c>
      <c r="F121" s="70">
        <f t="shared" si="2"/>
        <v>0.5</v>
      </c>
      <c r="G121" s="12">
        <v>3529.1</v>
      </c>
      <c r="H121" s="13"/>
      <c r="I121" s="12">
        <f t="shared" si="3"/>
        <v>0.504166666666667</v>
      </c>
    </row>
    <row r="122" spans="1:9" s="12" customFormat="1" ht="23.25" customHeight="1" thickBot="1">
      <c r="A122" s="94" t="s">
        <v>139</v>
      </c>
      <c r="B122" s="47"/>
      <c r="C122" s="48"/>
      <c r="D122" s="48">
        <v>20749.95</v>
      </c>
      <c r="E122" s="88">
        <f t="shared" si="1"/>
        <v>5.88</v>
      </c>
      <c r="F122" s="70">
        <f t="shared" si="2"/>
        <v>0.49</v>
      </c>
      <c r="G122" s="12">
        <v>3529.1</v>
      </c>
      <c r="H122" s="13"/>
      <c r="I122" s="12">
        <f t="shared" si="3"/>
        <v>0.49</v>
      </c>
    </row>
    <row r="123" spans="1:9" s="12" customFormat="1" ht="15.75" customHeight="1" thickBot="1">
      <c r="A123" s="85" t="s">
        <v>183</v>
      </c>
      <c r="B123" s="47"/>
      <c r="C123" s="48"/>
      <c r="D123" s="48">
        <v>33957.22</v>
      </c>
      <c r="E123" s="88">
        <f t="shared" si="1"/>
        <v>9.62</v>
      </c>
      <c r="F123" s="70">
        <f t="shared" si="2"/>
        <v>0.8</v>
      </c>
      <c r="G123" s="12">
        <v>3529.1</v>
      </c>
      <c r="H123" s="13"/>
      <c r="I123" s="12">
        <f t="shared" si="3"/>
        <v>0.801666666666667</v>
      </c>
    </row>
    <row r="124" spans="1:9" s="12" customFormat="1" ht="15.75" thickBot="1">
      <c r="A124" s="84" t="s">
        <v>181</v>
      </c>
      <c r="B124" s="47"/>
      <c r="C124" s="48"/>
      <c r="D124" s="48">
        <v>7225.77</v>
      </c>
      <c r="E124" s="88">
        <f t="shared" si="1"/>
        <v>2.05</v>
      </c>
      <c r="F124" s="70">
        <f>E124/12+0.01</f>
        <v>0.18</v>
      </c>
      <c r="G124" s="12">
        <v>3529.1</v>
      </c>
      <c r="H124" s="13"/>
      <c r="I124" s="12">
        <f t="shared" si="3"/>
        <v>0.170833333333333</v>
      </c>
    </row>
    <row r="125" spans="1:9" s="12" customFormat="1" ht="15">
      <c r="A125" s="84" t="s">
        <v>182</v>
      </c>
      <c r="B125" s="47"/>
      <c r="C125" s="48"/>
      <c r="D125" s="48">
        <v>5360.74</v>
      </c>
      <c r="E125" s="88">
        <f t="shared" si="1"/>
        <v>1.52</v>
      </c>
      <c r="F125" s="70">
        <f t="shared" si="2"/>
        <v>0.13</v>
      </c>
      <c r="G125" s="12">
        <v>3529.1</v>
      </c>
      <c r="H125" s="13"/>
      <c r="I125" s="12">
        <f t="shared" si="3"/>
        <v>0.126666666666667</v>
      </c>
    </row>
    <row r="126" spans="1:8" s="66" customFormat="1" ht="12.75">
      <c r="A126" s="65"/>
      <c r="H126" s="67"/>
    </row>
    <row r="127" spans="1:8" s="66" customFormat="1" ht="13.5" thickBot="1">
      <c r="A127" s="65"/>
      <c r="H127" s="67"/>
    </row>
    <row r="128" spans="1:8" s="74" customFormat="1" ht="22.5" customHeight="1" thickBot="1">
      <c r="A128" s="71" t="s">
        <v>184</v>
      </c>
      <c r="B128" s="72"/>
      <c r="C128" s="72"/>
      <c r="D128" s="73">
        <f>D112+D119</f>
        <v>874500.45</v>
      </c>
      <c r="E128" s="73">
        <f>E112+E119</f>
        <v>247.81</v>
      </c>
      <c r="F128" s="73">
        <f>F112+F119</f>
        <v>20.65</v>
      </c>
      <c r="G128" s="74">
        <v>3529.1</v>
      </c>
      <c r="H128" s="75"/>
    </row>
    <row r="129" spans="1:8" s="66" customFormat="1" ht="12.75">
      <c r="A129" s="65"/>
      <c r="H129" s="67"/>
    </row>
    <row r="130" spans="1:8" s="66" customFormat="1" ht="12.75">
      <c r="A130" s="65"/>
      <c r="H130" s="67"/>
    </row>
    <row r="131" spans="1:8" s="66" customFormat="1" ht="21" customHeight="1">
      <c r="A131" s="30" t="s">
        <v>111</v>
      </c>
      <c r="B131" s="23" t="s">
        <v>9</v>
      </c>
      <c r="C131" s="33" t="s">
        <v>167</v>
      </c>
      <c r="D131" s="33">
        <v>161295.08</v>
      </c>
      <c r="E131" s="33">
        <f>D131/G131</f>
        <v>45.7</v>
      </c>
      <c r="F131" s="33">
        <f>E131/12</f>
        <v>3.81</v>
      </c>
      <c r="G131" s="66">
        <v>3529.1</v>
      </c>
      <c r="H131" s="67"/>
    </row>
    <row r="132" spans="1:8" s="66" customFormat="1" ht="13.5" thickBot="1">
      <c r="A132" s="65"/>
      <c r="H132" s="67"/>
    </row>
    <row r="133" spans="1:8" s="66" customFormat="1" ht="21.75" customHeight="1" thickBot="1">
      <c r="A133" s="71" t="s">
        <v>185</v>
      </c>
      <c r="B133" s="100"/>
      <c r="C133" s="100"/>
      <c r="D133" s="101">
        <f>D128+D131</f>
        <v>1035795.53</v>
      </c>
      <c r="E133" s="101">
        <f>E128+E131</f>
        <v>293.51</v>
      </c>
      <c r="F133" s="101">
        <f>F128+F131</f>
        <v>24.46</v>
      </c>
      <c r="H133" s="67"/>
    </row>
    <row r="134" spans="1:8" s="66" customFormat="1" ht="13.5" thickBot="1">
      <c r="A134" s="65"/>
      <c r="H134" s="67"/>
    </row>
    <row r="135" spans="1:8" s="66" customFormat="1" ht="38.25" thickBot="1">
      <c r="A135" s="104" t="s">
        <v>187</v>
      </c>
      <c r="B135" s="105" t="s">
        <v>7</v>
      </c>
      <c r="C135" s="106" t="s">
        <v>188</v>
      </c>
      <c r="D135" s="97"/>
      <c r="E135" s="97"/>
      <c r="F135" s="33">
        <v>60</v>
      </c>
      <c r="G135" s="103"/>
      <c r="H135" s="102">
        <v>1</v>
      </c>
    </row>
    <row r="136" spans="1:8" s="66" customFormat="1" ht="12.75">
      <c r="A136" s="65"/>
      <c r="H136" s="67"/>
    </row>
    <row r="137" spans="1:8" s="79" customFormat="1" ht="18.75">
      <c r="A137" s="76"/>
      <c r="B137" s="77"/>
      <c r="C137" s="78"/>
      <c r="D137" s="78"/>
      <c r="E137" s="78"/>
      <c r="F137" s="78"/>
      <c r="H137" s="80"/>
    </row>
    <row r="138" spans="1:8" s="64" customFormat="1" ht="19.5">
      <c r="A138" s="81"/>
      <c r="B138" s="82"/>
      <c r="C138" s="83"/>
      <c r="D138" s="83"/>
      <c r="E138" s="83"/>
      <c r="F138" s="83"/>
      <c r="H138" s="63"/>
    </row>
    <row r="139" spans="1:8" s="66" customFormat="1" ht="14.25">
      <c r="A139" s="107" t="s">
        <v>29</v>
      </c>
      <c r="B139" s="107"/>
      <c r="C139" s="107"/>
      <c r="D139" s="107"/>
      <c r="H139" s="67"/>
    </row>
    <row r="140" s="66" customFormat="1" ht="12.75">
      <c r="H140" s="67"/>
    </row>
    <row r="141" spans="1:8" s="66" customFormat="1" ht="12.75">
      <c r="A141" s="65" t="s">
        <v>30</v>
      </c>
      <c r="H141" s="67"/>
    </row>
    <row r="142" s="66" customFormat="1" ht="12.75">
      <c r="H142" s="67"/>
    </row>
    <row r="143" s="66" customFormat="1" ht="12.75">
      <c r="H143" s="67"/>
    </row>
    <row r="144" s="66" customFormat="1" ht="12.75">
      <c r="H144" s="67"/>
    </row>
    <row r="145" s="66" customFormat="1" ht="12.75">
      <c r="H145" s="67"/>
    </row>
    <row r="146" s="66" customFormat="1" ht="12.75">
      <c r="H146" s="67"/>
    </row>
    <row r="147" s="66" customFormat="1" ht="12.75">
      <c r="H147" s="67"/>
    </row>
    <row r="148" s="66" customFormat="1" ht="12.75">
      <c r="H148" s="67"/>
    </row>
    <row r="149" s="66" customFormat="1" ht="12.75">
      <c r="H149" s="67"/>
    </row>
    <row r="150" s="66" customFormat="1" ht="12.75">
      <c r="H150" s="67"/>
    </row>
    <row r="151" s="66" customFormat="1" ht="12.75">
      <c r="H151" s="67"/>
    </row>
    <row r="152" s="66" customFormat="1" ht="12.75">
      <c r="H152" s="67"/>
    </row>
    <row r="153" s="66" customFormat="1" ht="12.75">
      <c r="H153" s="67"/>
    </row>
    <row r="154" s="66" customFormat="1" ht="12.75">
      <c r="H154" s="67"/>
    </row>
    <row r="155" s="66" customFormat="1" ht="12.75">
      <c r="H155" s="67"/>
    </row>
    <row r="156" s="66" customFormat="1" ht="12.75">
      <c r="H156" s="67"/>
    </row>
    <row r="157" s="66" customFormat="1" ht="12.75">
      <c r="H157" s="67"/>
    </row>
    <row r="158" s="66" customFormat="1" ht="12.75">
      <c r="H158" s="67"/>
    </row>
    <row r="159" s="66" customFormat="1" ht="12.75">
      <c r="H159" s="67"/>
    </row>
  </sheetData>
  <sheetProtection/>
  <mergeCells count="13">
    <mergeCell ref="A139:D139"/>
    <mergeCell ref="A8:F8"/>
    <mergeCell ref="A9:F9"/>
    <mergeCell ref="A10:F10"/>
    <mergeCell ref="A11:F11"/>
    <mergeCell ref="A12:F12"/>
    <mergeCell ref="A15:F15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="75" zoomScaleNormal="75" zoomScalePageLayoutView="0" workbookViewId="0" topLeftCell="A1">
      <selection activeCell="A1" sqref="A1:F14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2" hidden="1" customWidth="1"/>
    <col min="9" max="12" width="15.375" style="1" customWidth="1"/>
    <col min="13" max="16384" width="9.125" style="1" customWidth="1"/>
  </cols>
  <sheetData>
    <row r="1" spans="1:6" ht="16.5" customHeight="1">
      <c r="A1" s="108" t="s">
        <v>163</v>
      </c>
      <c r="B1" s="109"/>
      <c r="C1" s="109"/>
      <c r="D1" s="109"/>
      <c r="E1" s="109"/>
      <c r="F1" s="109"/>
    </row>
    <row r="2" spans="2:6" ht="12.75" customHeight="1">
      <c r="B2" s="110"/>
      <c r="C2" s="110"/>
      <c r="D2" s="110"/>
      <c r="E2" s="109"/>
      <c r="F2" s="109"/>
    </row>
    <row r="3" spans="1:6" ht="24" customHeight="1">
      <c r="A3" s="86" t="s">
        <v>96</v>
      </c>
      <c r="B3" s="110" t="s">
        <v>0</v>
      </c>
      <c r="C3" s="110"/>
      <c r="D3" s="110"/>
      <c r="E3" s="109"/>
      <c r="F3" s="109"/>
    </row>
    <row r="4" spans="2:6" ht="14.25" customHeight="1">
      <c r="B4" s="110" t="s">
        <v>164</v>
      </c>
      <c r="C4" s="110"/>
      <c r="D4" s="110"/>
      <c r="E4" s="109"/>
      <c r="F4" s="109"/>
    </row>
    <row r="5" spans="1:8" ht="15.75" customHeight="1">
      <c r="A5" s="111"/>
      <c r="B5" s="111"/>
      <c r="C5" s="111"/>
      <c r="D5" s="111"/>
      <c r="E5" s="111"/>
      <c r="F5" s="111"/>
      <c r="H5" s="1"/>
    </row>
    <row r="6" spans="1:8" ht="21.75" customHeight="1">
      <c r="A6" s="112"/>
      <c r="B6" s="112"/>
      <c r="C6" s="112"/>
      <c r="D6" s="112"/>
      <c r="E6" s="112"/>
      <c r="F6" s="112"/>
      <c r="H6" s="1"/>
    </row>
    <row r="7" spans="2:7" ht="35.25" customHeight="1" hidden="1">
      <c r="B7" s="3"/>
      <c r="C7" s="3"/>
      <c r="D7" s="3"/>
      <c r="E7" s="3"/>
      <c r="F7" s="3"/>
      <c r="G7" s="3"/>
    </row>
    <row r="8" spans="1:7" ht="22.5" customHeight="1">
      <c r="A8" s="112" t="s">
        <v>97</v>
      </c>
      <c r="B8" s="112"/>
      <c r="C8" s="112"/>
      <c r="D8" s="112"/>
      <c r="E8" s="112"/>
      <c r="F8" s="112"/>
      <c r="G8" s="3"/>
    </row>
    <row r="9" spans="1:8" s="4" customFormat="1" ht="22.5" customHeight="1">
      <c r="A9" s="113" t="s">
        <v>1</v>
      </c>
      <c r="B9" s="113"/>
      <c r="C9" s="113"/>
      <c r="D9" s="113"/>
      <c r="E9" s="114"/>
      <c r="F9" s="114"/>
      <c r="H9" s="5"/>
    </row>
    <row r="10" spans="1:6" s="6" customFormat="1" ht="18.75" customHeight="1">
      <c r="A10" s="113" t="s">
        <v>98</v>
      </c>
      <c r="B10" s="113"/>
      <c r="C10" s="113"/>
      <c r="D10" s="113"/>
      <c r="E10" s="114"/>
      <c r="F10" s="114"/>
    </row>
    <row r="11" spans="1:6" s="7" customFormat="1" ht="17.25" customHeight="1">
      <c r="A11" s="115" t="s">
        <v>55</v>
      </c>
      <c r="B11" s="115"/>
      <c r="C11" s="115"/>
      <c r="D11" s="115"/>
      <c r="E11" s="116"/>
      <c r="F11" s="116"/>
    </row>
    <row r="12" spans="1:6" s="6" customFormat="1" ht="30" customHeight="1" thickBot="1">
      <c r="A12" s="117" t="s">
        <v>61</v>
      </c>
      <c r="B12" s="117"/>
      <c r="C12" s="117"/>
      <c r="D12" s="117"/>
      <c r="E12" s="118"/>
      <c r="F12" s="118"/>
    </row>
    <row r="13" spans="1:8" s="12" customFormat="1" ht="139.5" customHeight="1" thickBot="1">
      <c r="A13" s="8" t="s">
        <v>2</v>
      </c>
      <c r="B13" s="9" t="s">
        <v>3</v>
      </c>
      <c r="C13" s="10" t="s">
        <v>106</v>
      </c>
      <c r="D13" s="10" t="s">
        <v>32</v>
      </c>
      <c r="E13" s="10" t="s">
        <v>4</v>
      </c>
      <c r="F13" s="11" t="s">
        <v>5</v>
      </c>
      <c r="H13" s="13"/>
    </row>
    <row r="14" spans="1:8" s="20" customFormat="1" ht="12.75">
      <c r="A14" s="14">
        <v>1</v>
      </c>
      <c r="B14" s="15">
        <v>2</v>
      </c>
      <c r="C14" s="16">
        <v>3</v>
      </c>
      <c r="D14" s="16">
        <v>4</v>
      </c>
      <c r="E14" s="18">
        <v>5</v>
      </c>
      <c r="F14" s="19">
        <v>6</v>
      </c>
      <c r="H14" s="21"/>
    </row>
    <row r="15" spans="1:8" s="20" customFormat="1" ht="49.5" customHeight="1">
      <c r="A15" s="119" t="s">
        <v>6</v>
      </c>
      <c r="B15" s="120"/>
      <c r="C15" s="120"/>
      <c r="D15" s="120"/>
      <c r="E15" s="121"/>
      <c r="F15" s="122"/>
      <c r="H15" s="21"/>
    </row>
    <row r="16" spans="1:8" s="12" customFormat="1" ht="18.75" customHeight="1">
      <c r="A16" s="22" t="s">
        <v>77</v>
      </c>
      <c r="B16" s="23" t="s">
        <v>7</v>
      </c>
      <c r="C16" s="25" t="s">
        <v>154</v>
      </c>
      <c r="D16" s="25">
        <f>E16*G16</f>
        <v>137211.41</v>
      </c>
      <c r="E16" s="24">
        <f>F16*12</f>
        <v>38.88</v>
      </c>
      <c r="F16" s="24">
        <f>F26+F28</f>
        <v>3.24</v>
      </c>
      <c r="G16" s="12">
        <v>3529.1</v>
      </c>
      <c r="H16" s="13">
        <v>2.24</v>
      </c>
    </row>
    <row r="17" spans="1:8" s="12" customFormat="1" ht="24.75" customHeight="1">
      <c r="A17" s="27" t="s">
        <v>62</v>
      </c>
      <c r="B17" s="28" t="s">
        <v>63</v>
      </c>
      <c r="C17" s="25"/>
      <c r="D17" s="25"/>
      <c r="E17" s="24"/>
      <c r="F17" s="24"/>
      <c r="G17" s="12">
        <v>3529.1</v>
      </c>
      <c r="H17" s="13"/>
    </row>
    <row r="18" spans="1:8" s="12" customFormat="1" ht="18.75" customHeight="1">
      <c r="A18" s="27" t="s">
        <v>64</v>
      </c>
      <c r="B18" s="28" t="s">
        <v>63</v>
      </c>
      <c r="C18" s="25"/>
      <c r="D18" s="25"/>
      <c r="E18" s="24"/>
      <c r="F18" s="24"/>
      <c r="G18" s="12">
        <v>3529.1</v>
      </c>
      <c r="H18" s="13"/>
    </row>
    <row r="19" spans="1:8" s="12" customFormat="1" ht="121.5" customHeight="1">
      <c r="A19" s="27" t="s">
        <v>99</v>
      </c>
      <c r="B19" s="28" t="s">
        <v>20</v>
      </c>
      <c r="C19" s="25"/>
      <c r="D19" s="25"/>
      <c r="E19" s="24"/>
      <c r="F19" s="24"/>
      <c r="G19" s="12">
        <v>3529.1</v>
      </c>
      <c r="H19" s="13"/>
    </row>
    <row r="20" spans="1:8" s="12" customFormat="1" ht="18.75" customHeight="1">
      <c r="A20" s="27" t="s">
        <v>100</v>
      </c>
      <c r="B20" s="28" t="s">
        <v>63</v>
      </c>
      <c r="C20" s="25"/>
      <c r="D20" s="25"/>
      <c r="E20" s="24"/>
      <c r="F20" s="24"/>
      <c r="G20" s="12">
        <v>3529.1</v>
      </c>
      <c r="H20" s="13"/>
    </row>
    <row r="21" spans="1:8" s="12" customFormat="1" ht="18.75" customHeight="1">
      <c r="A21" s="27" t="s">
        <v>101</v>
      </c>
      <c r="B21" s="28" t="s">
        <v>63</v>
      </c>
      <c r="C21" s="25"/>
      <c r="D21" s="25"/>
      <c r="E21" s="24"/>
      <c r="F21" s="24"/>
      <c r="G21" s="12">
        <v>3529.1</v>
      </c>
      <c r="H21" s="13"/>
    </row>
    <row r="22" spans="1:8" s="12" customFormat="1" ht="31.5" customHeight="1">
      <c r="A22" s="27" t="s">
        <v>102</v>
      </c>
      <c r="B22" s="28" t="s">
        <v>10</v>
      </c>
      <c r="C22" s="25"/>
      <c r="D22" s="25"/>
      <c r="E22" s="24"/>
      <c r="F22" s="24"/>
      <c r="G22" s="12">
        <v>3529.1</v>
      </c>
      <c r="H22" s="13"/>
    </row>
    <row r="23" spans="1:8" s="12" customFormat="1" ht="15">
      <c r="A23" s="27" t="s">
        <v>103</v>
      </c>
      <c r="B23" s="28" t="s">
        <v>12</v>
      </c>
      <c r="C23" s="25"/>
      <c r="D23" s="25"/>
      <c r="E23" s="24"/>
      <c r="F23" s="24"/>
      <c r="G23" s="12">
        <v>3529.1</v>
      </c>
      <c r="H23" s="13"/>
    </row>
    <row r="24" spans="1:8" s="12" customFormat="1" ht="15">
      <c r="A24" s="27" t="s">
        <v>104</v>
      </c>
      <c r="B24" s="28" t="s">
        <v>63</v>
      </c>
      <c r="C24" s="25"/>
      <c r="D24" s="25"/>
      <c r="E24" s="24"/>
      <c r="F24" s="24"/>
      <c r="G24" s="12">
        <v>3529.1</v>
      </c>
      <c r="H24" s="13"/>
    </row>
    <row r="25" spans="1:8" s="12" customFormat="1" ht="15">
      <c r="A25" s="27" t="s">
        <v>105</v>
      </c>
      <c r="B25" s="28" t="s">
        <v>15</v>
      </c>
      <c r="C25" s="25"/>
      <c r="D25" s="25"/>
      <c r="E25" s="24"/>
      <c r="F25" s="24"/>
      <c r="G25" s="12">
        <v>3529.1</v>
      </c>
      <c r="H25" s="13"/>
    </row>
    <row r="26" spans="1:8" s="12" customFormat="1" ht="15">
      <c r="A26" s="90" t="s">
        <v>76</v>
      </c>
      <c r="B26" s="28"/>
      <c r="C26" s="25"/>
      <c r="D26" s="25"/>
      <c r="E26" s="24"/>
      <c r="F26" s="24">
        <v>3.24</v>
      </c>
      <c r="G26" s="12">
        <v>3529.1</v>
      </c>
      <c r="H26" s="13"/>
    </row>
    <row r="27" spans="1:8" s="12" customFormat="1" ht="15">
      <c r="A27" s="27" t="s">
        <v>73</v>
      </c>
      <c r="B27" s="28" t="s">
        <v>63</v>
      </c>
      <c r="C27" s="25"/>
      <c r="D27" s="25"/>
      <c r="E27" s="24"/>
      <c r="F27" s="92">
        <v>0</v>
      </c>
      <c r="G27" s="12">
        <v>3529.1</v>
      </c>
      <c r="H27" s="13"/>
    </row>
    <row r="28" spans="1:8" s="12" customFormat="1" ht="15">
      <c r="A28" s="90" t="s">
        <v>76</v>
      </c>
      <c r="B28" s="28"/>
      <c r="C28" s="25"/>
      <c r="D28" s="25"/>
      <c r="E28" s="24"/>
      <c r="F28" s="24">
        <f>F27</f>
        <v>0</v>
      </c>
      <c r="G28" s="12">
        <v>3529.1</v>
      </c>
      <c r="H28" s="13"/>
    </row>
    <row r="29" spans="1:8" s="12" customFormat="1" ht="30">
      <c r="A29" s="22" t="s">
        <v>8</v>
      </c>
      <c r="B29" s="29" t="s">
        <v>9</v>
      </c>
      <c r="C29" s="25" t="s">
        <v>155</v>
      </c>
      <c r="D29" s="25">
        <f>E29*G29</f>
        <v>190147.91</v>
      </c>
      <c r="E29" s="24">
        <f>F29*12</f>
        <v>53.88</v>
      </c>
      <c r="F29" s="24">
        <v>4.49</v>
      </c>
      <c r="G29" s="12">
        <v>3529.1</v>
      </c>
      <c r="H29" s="13">
        <v>3.24</v>
      </c>
    </row>
    <row r="30" spans="1:8" s="12" customFormat="1" ht="15">
      <c r="A30" s="27" t="s">
        <v>107</v>
      </c>
      <c r="B30" s="28" t="s">
        <v>9</v>
      </c>
      <c r="C30" s="25"/>
      <c r="D30" s="25"/>
      <c r="E30" s="24"/>
      <c r="F30" s="24"/>
      <c r="G30" s="12">
        <v>3529.1</v>
      </c>
      <c r="H30" s="13"/>
    </row>
    <row r="31" spans="1:8" s="12" customFormat="1" ht="15">
      <c r="A31" s="27" t="s">
        <v>108</v>
      </c>
      <c r="B31" s="28" t="s">
        <v>109</v>
      </c>
      <c r="C31" s="25"/>
      <c r="D31" s="25"/>
      <c r="E31" s="24"/>
      <c r="F31" s="24"/>
      <c r="G31" s="12">
        <v>3529.1</v>
      </c>
      <c r="H31" s="13"/>
    </row>
    <row r="32" spans="1:8" s="12" customFormat="1" ht="15">
      <c r="A32" s="27" t="s">
        <v>87</v>
      </c>
      <c r="B32" s="28" t="s">
        <v>110</v>
      </c>
      <c r="C32" s="25"/>
      <c r="D32" s="25"/>
      <c r="E32" s="24"/>
      <c r="F32" s="24"/>
      <c r="G32" s="12">
        <v>3529.1</v>
      </c>
      <c r="H32" s="13"/>
    </row>
    <row r="33" spans="1:8" s="12" customFormat="1" ht="15">
      <c r="A33" s="27" t="s">
        <v>58</v>
      </c>
      <c r="B33" s="28" t="s">
        <v>9</v>
      </c>
      <c r="C33" s="25"/>
      <c r="D33" s="25"/>
      <c r="E33" s="24"/>
      <c r="F33" s="24"/>
      <c r="G33" s="12">
        <v>3529.1</v>
      </c>
      <c r="H33" s="13"/>
    </row>
    <row r="34" spans="1:8" s="12" customFormat="1" ht="25.5">
      <c r="A34" s="27" t="s">
        <v>59</v>
      </c>
      <c r="B34" s="28" t="s">
        <v>10</v>
      </c>
      <c r="C34" s="25"/>
      <c r="D34" s="25"/>
      <c r="E34" s="24"/>
      <c r="F34" s="24"/>
      <c r="G34" s="12">
        <v>3529.1</v>
      </c>
      <c r="H34" s="13"/>
    </row>
    <row r="35" spans="1:8" s="12" customFormat="1" ht="15">
      <c r="A35" s="27" t="s">
        <v>65</v>
      </c>
      <c r="B35" s="28" t="s">
        <v>9</v>
      </c>
      <c r="C35" s="25"/>
      <c r="D35" s="25"/>
      <c r="E35" s="24"/>
      <c r="F35" s="24"/>
      <c r="G35" s="12">
        <v>3529.1</v>
      </c>
      <c r="H35" s="13"/>
    </row>
    <row r="36" spans="1:8" s="12" customFormat="1" ht="15">
      <c r="A36" s="27" t="s">
        <v>66</v>
      </c>
      <c r="B36" s="28" t="s">
        <v>9</v>
      </c>
      <c r="C36" s="25"/>
      <c r="D36" s="25"/>
      <c r="E36" s="24"/>
      <c r="F36" s="24"/>
      <c r="G36" s="12">
        <v>3529.1</v>
      </c>
      <c r="H36" s="13"/>
    </row>
    <row r="37" spans="1:8" s="12" customFormat="1" ht="25.5">
      <c r="A37" s="27" t="s">
        <v>67</v>
      </c>
      <c r="B37" s="28" t="s">
        <v>60</v>
      </c>
      <c r="C37" s="25"/>
      <c r="D37" s="25"/>
      <c r="E37" s="24"/>
      <c r="F37" s="24"/>
      <c r="G37" s="12">
        <v>3529.1</v>
      </c>
      <c r="H37" s="13"/>
    </row>
    <row r="38" spans="1:8" s="12" customFormat="1" ht="25.5">
      <c r="A38" s="27" t="s">
        <v>85</v>
      </c>
      <c r="B38" s="28" t="s">
        <v>10</v>
      </c>
      <c r="C38" s="25"/>
      <c r="D38" s="25"/>
      <c r="E38" s="24"/>
      <c r="F38" s="24"/>
      <c r="G38" s="12">
        <v>3529.1</v>
      </c>
      <c r="H38" s="13"/>
    </row>
    <row r="39" spans="1:8" s="12" customFormat="1" ht="25.5">
      <c r="A39" s="27" t="s">
        <v>95</v>
      </c>
      <c r="B39" s="28" t="s">
        <v>9</v>
      </c>
      <c r="C39" s="25"/>
      <c r="D39" s="25"/>
      <c r="E39" s="24"/>
      <c r="F39" s="24"/>
      <c r="G39" s="12">
        <v>3529.1</v>
      </c>
      <c r="H39" s="13"/>
    </row>
    <row r="40" spans="1:8" s="32" customFormat="1" ht="15">
      <c r="A40" s="30" t="s">
        <v>11</v>
      </c>
      <c r="B40" s="23" t="s">
        <v>12</v>
      </c>
      <c r="C40" s="25" t="s">
        <v>156</v>
      </c>
      <c r="D40" s="25">
        <f>E40*G40</f>
        <v>35149.84</v>
      </c>
      <c r="E40" s="24">
        <f>F40*12</f>
        <v>9.96</v>
      </c>
      <c r="F40" s="24">
        <v>0.83</v>
      </c>
      <c r="G40" s="12">
        <v>3529.1</v>
      </c>
      <c r="H40" s="13">
        <v>0.6</v>
      </c>
    </row>
    <row r="41" spans="1:8" s="12" customFormat="1" ht="15">
      <c r="A41" s="30" t="s">
        <v>13</v>
      </c>
      <c r="B41" s="23" t="s">
        <v>14</v>
      </c>
      <c r="C41" s="25" t="s">
        <v>156</v>
      </c>
      <c r="D41" s="25">
        <f>E41*G41</f>
        <v>114342.84</v>
      </c>
      <c r="E41" s="24">
        <f>F41*12</f>
        <v>32.4</v>
      </c>
      <c r="F41" s="24">
        <v>2.7</v>
      </c>
      <c r="G41" s="12">
        <v>3529.1</v>
      </c>
      <c r="H41" s="13">
        <v>1.94</v>
      </c>
    </row>
    <row r="42" spans="1:8" s="12" customFormat="1" ht="15">
      <c r="A42" s="30" t="s">
        <v>111</v>
      </c>
      <c r="B42" s="23" t="s">
        <v>9</v>
      </c>
      <c r="C42" s="25" t="s">
        <v>167</v>
      </c>
      <c r="D42" s="25">
        <v>0</v>
      </c>
      <c r="E42" s="24">
        <f>D42/G42</f>
        <v>0</v>
      </c>
      <c r="F42" s="24">
        <f>E42/12</f>
        <v>0</v>
      </c>
      <c r="G42" s="12">
        <v>3529.1</v>
      </c>
      <c r="H42" s="13"/>
    </row>
    <row r="43" spans="1:8" s="12" customFormat="1" ht="17.25" customHeight="1">
      <c r="A43" s="27" t="s">
        <v>112</v>
      </c>
      <c r="B43" s="28" t="s">
        <v>20</v>
      </c>
      <c r="C43" s="25"/>
      <c r="D43" s="25"/>
      <c r="E43" s="24"/>
      <c r="F43" s="24"/>
      <c r="G43" s="12">
        <v>3529.1</v>
      </c>
      <c r="H43" s="13"/>
    </row>
    <row r="44" spans="1:8" s="12" customFormat="1" ht="15">
      <c r="A44" s="27" t="s">
        <v>113</v>
      </c>
      <c r="B44" s="28" t="s">
        <v>15</v>
      </c>
      <c r="C44" s="25"/>
      <c r="D44" s="25"/>
      <c r="E44" s="24"/>
      <c r="F44" s="24"/>
      <c r="G44" s="12">
        <v>3529.1</v>
      </c>
      <c r="H44" s="13"/>
    </row>
    <row r="45" spans="1:8" s="12" customFormat="1" ht="15">
      <c r="A45" s="27" t="s">
        <v>88</v>
      </c>
      <c r="B45" s="28" t="s">
        <v>89</v>
      </c>
      <c r="C45" s="25"/>
      <c r="D45" s="25"/>
      <c r="E45" s="24"/>
      <c r="F45" s="24"/>
      <c r="G45" s="12">
        <v>3529.1</v>
      </c>
      <c r="H45" s="13"/>
    </row>
    <row r="46" spans="1:8" s="12" customFormat="1" ht="15">
      <c r="A46" s="27" t="s">
        <v>114</v>
      </c>
      <c r="B46" s="28" t="s">
        <v>115</v>
      </c>
      <c r="C46" s="25"/>
      <c r="D46" s="25"/>
      <c r="E46" s="24"/>
      <c r="F46" s="24"/>
      <c r="G46" s="12">
        <v>3529.1</v>
      </c>
      <c r="H46" s="13"/>
    </row>
    <row r="47" spans="1:8" s="12" customFormat="1" ht="15">
      <c r="A47" s="27" t="s">
        <v>116</v>
      </c>
      <c r="B47" s="28" t="s">
        <v>89</v>
      </c>
      <c r="C47" s="25"/>
      <c r="D47" s="25"/>
      <c r="E47" s="24"/>
      <c r="F47" s="24"/>
      <c r="G47" s="12">
        <v>3529.1</v>
      </c>
      <c r="H47" s="13"/>
    </row>
    <row r="48" spans="1:8" s="20" customFormat="1" ht="30">
      <c r="A48" s="30" t="s">
        <v>93</v>
      </c>
      <c r="B48" s="23" t="s">
        <v>7</v>
      </c>
      <c r="C48" s="25" t="s">
        <v>157</v>
      </c>
      <c r="D48" s="25">
        <v>2246.78</v>
      </c>
      <c r="E48" s="24">
        <f>D48/G48</f>
        <v>0.64</v>
      </c>
      <c r="F48" s="24">
        <f>E48/12</f>
        <v>0.05</v>
      </c>
      <c r="G48" s="12">
        <v>3529.1</v>
      </c>
      <c r="H48" s="13">
        <v>0.04</v>
      </c>
    </row>
    <row r="49" spans="1:8" s="20" customFormat="1" ht="33" customHeight="1">
      <c r="A49" s="30" t="s">
        <v>94</v>
      </c>
      <c r="B49" s="23" t="s">
        <v>7</v>
      </c>
      <c r="C49" s="25" t="s">
        <v>157</v>
      </c>
      <c r="D49" s="25">
        <v>2246.78</v>
      </c>
      <c r="E49" s="24">
        <f>D49/G49</f>
        <v>0.64</v>
      </c>
      <c r="F49" s="24">
        <f>E49/12</f>
        <v>0.05</v>
      </c>
      <c r="G49" s="12">
        <v>3529.1</v>
      </c>
      <c r="H49" s="13">
        <v>0.04</v>
      </c>
    </row>
    <row r="50" spans="1:8" s="20" customFormat="1" ht="39" customHeight="1">
      <c r="A50" s="30" t="s">
        <v>90</v>
      </c>
      <c r="B50" s="23" t="s">
        <v>7</v>
      </c>
      <c r="C50" s="25" t="s">
        <v>157</v>
      </c>
      <c r="D50" s="25">
        <v>14185.73</v>
      </c>
      <c r="E50" s="24">
        <f>D50/G50</f>
        <v>4.02</v>
      </c>
      <c r="F50" s="24">
        <f>E50/12</f>
        <v>0.34</v>
      </c>
      <c r="G50" s="12">
        <v>3529.1</v>
      </c>
      <c r="H50" s="13">
        <v>0.25</v>
      </c>
    </row>
    <row r="51" spans="1:8" s="20" customFormat="1" ht="30">
      <c r="A51" s="30" t="s">
        <v>21</v>
      </c>
      <c r="B51" s="23"/>
      <c r="C51" s="25" t="s">
        <v>168</v>
      </c>
      <c r="D51" s="25">
        <f>E51*G51</f>
        <v>8469.84</v>
      </c>
      <c r="E51" s="24">
        <f>F51*12</f>
        <v>2.4</v>
      </c>
      <c r="F51" s="24">
        <v>0.2</v>
      </c>
      <c r="G51" s="12">
        <v>3529.1</v>
      </c>
      <c r="H51" s="13">
        <v>0.14</v>
      </c>
    </row>
    <row r="52" spans="1:8" s="20" customFormat="1" ht="25.5">
      <c r="A52" s="95" t="s">
        <v>117</v>
      </c>
      <c r="B52" s="47" t="s">
        <v>75</v>
      </c>
      <c r="C52" s="25"/>
      <c r="D52" s="25"/>
      <c r="E52" s="24"/>
      <c r="F52" s="24"/>
      <c r="G52" s="12">
        <v>3529.1</v>
      </c>
      <c r="H52" s="13"/>
    </row>
    <row r="53" spans="1:8" s="20" customFormat="1" ht="30.75" customHeight="1">
      <c r="A53" s="95" t="s">
        <v>118</v>
      </c>
      <c r="B53" s="47" t="s">
        <v>75</v>
      </c>
      <c r="C53" s="25"/>
      <c r="D53" s="25"/>
      <c r="E53" s="24"/>
      <c r="F53" s="24"/>
      <c r="G53" s="12">
        <v>3529.1</v>
      </c>
      <c r="H53" s="13"/>
    </row>
    <row r="54" spans="1:8" s="20" customFormat="1" ht="15">
      <c r="A54" s="95" t="s">
        <v>119</v>
      </c>
      <c r="B54" s="47" t="s">
        <v>63</v>
      </c>
      <c r="C54" s="25"/>
      <c r="D54" s="25"/>
      <c r="E54" s="24"/>
      <c r="F54" s="24"/>
      <c r="G54" s="12">
        <v>3529.1</v>
      </c>
      <c r="H54" s="13"/>
    </row>
    <row r="55" spans="1:8" s="20" customFormat="1" ht="15">
      <c r="A55" s="95" t="s">
        <v>120</v>
      </c>
      <c r="B55" s="47" t="s">
        <v>75</v>
      </c>
      <c r="C55" s="25"/>
      <c r="D55" s="25"/>
      <c r="E55" s="24"/>
      <c r="F55" s="24"/>
      <c r="G55" s="12">
        <v>3529.1</v>
      </c>
      <c r="H55" s="13"/>
    </row>
    <row r="56" spans="1:8" s="20" customFormat="1" ht="25.5">
      <c r="A56" s="95" t="s">
        <v>121</v>
      </c>
      <c r="B56" s="47" t="s">
        <v>75</v>
      </c>
      <c r="C56" s="25"/>
      <c r="D56" s="25"/>
      <c r="E56" s="24"/>
      <c r="F56" s="24"/>
      <c r="G56" s="12">
        <v>3529.1</v>
      </c>
      <c r="H56" s="13"/>
    </row>
    <row r="57" spans="1:8" s="20" customFormat="1" ht="18.75" customHeight="1">
      <c r="A57" s="95" t="s">
        <v>122</v>
      </c>
      <c r="B57" s="47" t="s">
        <v>75</v>
      </c>
      <c r="C57" s="25"/>
      <c r="D57" s="25"/>
      <c r="E57" s="24"/>
      <c r="F57" s="24"/>
      <c r="G57" s="12">
        <v>3529.1</v>
      </c>
      <c r="H57" s="13"/>
    </row>
    <row r="58" spans="1:8" s="20" customFormat="1" ht="25.5">
      <c r="A58" s="95" t="s">
        <v>123</v>
      </c>
      <c r="B58" s="47" t="s">
        <v>75</v>
      </c>
      <c r="C58" s="25"/>
      <c r="D58" s="25"/>
      <c r="E58" s="24"/>
      <c r="F58" s="24"/>
      <c r="G58" s="12">
        <v>3529.1</v>
      </c>
      <c r="H58" s="13"/>
    </row>
    <row r="59" spans="1:8" s="20" customFormat="1" ht="15">
      <c r="A59" s="95" t="s">
        <v>124</v>
      </c>
      <c r="B59" s="47" t="s">
        <v>75</v>
      </c>
      <c r="C59" s="25"/>
      <c r="D59" s="25"/>
      <c r="E59" s="24"/>
      <c r="F59" s="24"/>
      <c r="G59" s="12">
        <v>3529.1</v>
      </c>
      <c r="H59" s="13"/>
    </row>
    <row r="60" spans="1:8" s="20" customFormat="1" ht="15">
      <c r="A60" s="95" t="s">
        <v>125</v>
      </c>
      <c r="B60" s="47" t="s">
        <v>75</v>
      </c>
      <c r="C60" s="25"/>
      <c r="D60" s="25"/>
      <c r="E60" s="24"/>
      <c r="F60" s="24"/>
      <c r="G60" s="12">
        <v>3529.1</v>
      </c>
      <c r="H60" s="13"/>
    </row>
    <row r="61" spans="1:8" s="12" customFormat="1" ht="15">
      <c r="A61" s="30" t="s">
        <v>23</v>
      </c>
      <c r="B61" s="23" t="s">
        <v>24</v>
      </c>
      <c r="C61" s="33" t="s">
        <v>169</v>
      </c>
      <c r="D61" s="25">
        <f>E61*G61</f>
        <v>2964.44</v>
      </c>
      <c r="E61" s="24">
        <f>F61*12</f>
        <v>0.84</v>
      </c>
      <c r="F61" s="24">
        <v>0.07</v>
      </c>
      <c r="G61" s="12">
        <v>3529.1</v>
      </c>
      <c r="H61" s="13">
        <v>0.03</v>
      </c>
    </row>
    <row r="62" spans="1:8" s="12" customFormat="1" ht="15">
      <c r="A62" s="30" t="s">
        <v>25</v>
      </c>
      <c r="B62" s="34" t="s">
        <v>26</v>
      </c>
      <c r="C62" s="33" t="s">
        <v>169</v>
      </c>
      <c r="D62" s="25">
        <v>1863.37</v>
      </c>
      <c r="E62" s="24">
        <f>D62/G62</f>
        <v>0.53</v>
      </c>
      <c r="F62" s="24">
        <f>E62/12</f>
        <v>0.04</v>
      </c>
      <c r="G62" s="12">
        <v>3529.1</v>
      </c>
      <c r="H62" s="13">
        <v>0.02</v>
      </c>
    </row>
    <row r="63" spans="1:8" s="32" customFormat="1" ht="30">
      <c r="A63" s="30" t="s">
        <v>22</v>
      </c>
      <c r="B63" s="23"/>
      <c r="C63" s="33" t="s">
        <v>162</v>
      </c>
      <c r="D63" s="25">
        <v>2849.1</v>
      </c>
      <c r="E63" s="24">
        <f>D63/G63</f>
        <v>0.81</v>
      </c>
      <c r="F63" s="24">
        <f>E63/12</f>
        <v>0.07</v>
      </c>
      <c r="G63" s="12">
        <v>3529.1</v>
      </c>
      <c r="H63" s="13">
        <v>0.03</v>
      </c>
    </row>
    <row r="64" spans="1:8" s="32" customFormat="1" ht="15">
      <c r="A64" s="30" t="s">
        <v>33</v>
      </c>
      <c r="B64" s="23"/>
      <c r="C64" s="24" t="s">
        <v>170</v>
      </c>
      <c r="D64" s="24">
        <f>D65+D66+D67+D68+D71+D72+D73+D74+D75+D76+D77++D69+D70+D78</f>
        <v>58576.51</v>
      </c>
      <c r="E64" s="24">
        <f>D64/G64</f>
        <v>16.6</v>
      </c>
      <c r="F64" s="24">
        <f>E64/12+0.01</f>
        <v>1.39</v>
      </c>
      <c r="G64" s="12">
        <v>3529.1</v>
      </c>
      <c r="H64" s="13">
        <v>0.99</v>
      </c>
    </row>
    <row r="65" spans="1:8" s="20" customFormat="1" ht="15">
      <c r="A65" s="37" t="s">
        <v>81</v>
      </c>
      <c r="B65" s="45" t="s">
        <v>15</v>
      </c>
      <c r="C65" s="40"/>
      <c r="D65" s="40">
        <v>1043.27</v>
      </c>
      <c r="E65" s="39"/>
      <c r="F65" s="39"/>
      <c r="G65" s="12">
        <v>3529.1</v>
      </c>
      <c r="H65" s="41">
        <v>0.01</v>
      </c>
    </row>
    <row r="66" spans="1:8" s="20" customFormat="1" ht="15">
      <c r="A66" s="37" t="s">
        <v>16</v>
      </c>
      <c r="B66" s="38" t="s">
        <v>20</v>
      </c>
      <c r="C66" s="40"/>
      <c r="D66" s="40">
        <v>2021.67</v>
      </c>
      <c r="E66" s="39"/>
      <c r="F66" s="39"/>
      <c r="G66" s="12">
        <v>3529.1</v>
      </c>
      <c r="H66" s="41">
        <v>0.02</v>
      </c>
    </row>
    <row r="67" spans="1:8" s="20" customFormat="1" ht="15">
      <c r="A67" s="37" t="s">
        <v>74</v>
      </c>
      <c r="B67" s="45" t="s">
        <v>15</v>
      </c>
      <c r="C67" s="40"/>
      <c r="D67" s="40">
        <v>3602.46</v>
      </c>
      <c r="E67" s="39"/>
      <c r="F67" s="39"/>
      <c r="G67" s="12">
        <v>3529.1</v>
      </c>
      <c r="H67" s="41"/>
    </row>
    <row r="68" spans="1:8" s="20" customFormat="1" ht="15">
      <c r="A68" s="37" t="s">
        <v>178</v>
      </c>
      <c r="B68" s="38" t="s">
        <v>15</v>
      </c>
      <c r="C68" s="40"/>
      <c r="D68" s="40">
        <v>0</v>
      </c>
      <c r="E68" s="39"/>
      <c r="F68" s="39"/>
      <c r="G68" s="12">
        <v>3529.1</v>
      </c>
      <c r="H68" s="41">
        <v>0.3</v>
      </c>
    </row>
    <row r="69" spans="1:8" s="20" customFormat="1" ht="15">
      <c r="A69" s="84" t="s">
        <v>177</v>
      </c>
      <c r="B69" s="47" t="s">
        <v>51</v>
      </c>
      <c r="C69" s="48"/>
      <c r="D69" s="48">
        <v>0</v>
      </c>
      <c r="E69" s="39"/>
      <c r="F69" s="39"/>
      <c r="G69" s="12">
        <v>3529.1</v>
      </c>
      <c r="H69" s="41"/>
    </row>
    <row r="70" spans="1:8" s="20" customFormat="1" ht="15">
      <c r="A70" s="85" t="s">
        <v>146</v>
      </c>
      <c r="B70" s="47" t="s">
        <v>51</v>
      </c>
      <c r="C70" s="48"/>
      <c r="D70" s="48">
        <v>0</v>
      </c>
      <c r="E70" s="39"/>
      <c r="F70" s="39"/>
      <c r="G70" s="12"/>
      <c r="H70" s="41"/>
    </row>
    <row r="71" spans="1:8" s="20" customFormat="1" ht="15">
      <c r="A71" s="37" t="s">
        <v>47</v>
      </c>
      <c r="B71" s="38" t="s">
        <v>15</v>
      </c>
      <c r="C71" s="40"/>
      <c r="D71" s="40">
        <v>3852.68</v>
      </c>
      <c r="E71" s="39"/>
      <c r="F71" s="39"/>
      <c r="G71" s="12">
        <v>3529.1</v>
      </c>
      <c r="H71" s="41">
        <v>0.05</v>
      </c>
    </row>
    <row r="72" spans="1:8" s="20" customFormat="1" ht="15">
      <c r="A72" s="37" t="s">
        <v>17</v>
      </c>
      <c r="B72" s="38" t="s">
        <v>15</v>
      </c>
      <c r="C72" s="40"/>
      <c r="D72" s="40">
        <v>8588.18</v>
      </c>
      <c r="E72" s="39"/>
      <c r="F72" s="39"/>
      <c r="G72" s="12">
        <v>3529.1</v>
      </c>
      <c r="H72" s="41">
        <v>0.15</v>
      </c>
    </row>
    <row r="73" spans="1:8" s="20" customFormat="1" ht="15">
      <c r="A73" s="37" t="s">
        <v>18</v>
      </c>
      <c r="B73" s="38" t="s">
        <v>15</v>
      </c>
      <c r="C73" s="40"/>
      <c r="D73" s="40">
        <v>1010.85</v>
      </c>
      <c r="E73" s="39"/>
      <c r="F73" s="39"/>
      <c r="G73" s="12">
        <v>3529.1</v>
      </c>
      <c r="H73" s="41">
        <v>0.02</v>
      </c>
    </row>
    <row r="74" spans="1:8" s="20" customFormat="1" ht="15">
      <c r="A74" s="37" t="s">
        <v>44</v>
      </c>
      <c r="B74" s="38" t="s">
        <v>15</v>
      </c>
      <c r="C74" s="40"/>
      <c r="D74" s="40">
        <v>1926.28</v>
      </c>
      <c r="E74" s="39"/>
      <c r="F74" s="39"/>
      <c r="G74" s="12">
        <v>3529.1</v>
      </c>
      <c r="H74" s="41">
        <v>0.02</v>
      </c>
    </row>
    <row r="75" spans="1:8" s="20" customFormat="1" ht="15">
      <c r="A75" s="37" t="s">
        <v>45</v>
      </c>
      <c r="B75" s="38" t="s">
        <v>20</v>
      </c>
      <c r="C75" s="40"/>
      <c r="D75" s="40">
        <v>7705.39</v>
      </c>
      <c r="E75" s="39"/>
      <c r="F75" s="39"/>
      <c r="G75" s="12">
        <v>3529.1</v>
      </c>
      <c r="H75" s="41">
        <v>0.1</v>
      </c>
    </row>
    <row r="76" spans="1:8" s="20" customFormat="1" ht="25.5">
      <c r="A76" s="37" t="s">
        <v>19</v>
      </c>
      <c r="B76" s="38" t="s">
        <v>15</v>
      </c>
      <c r="C76" s="40"/>
      <c r="D76" s="40">
        <v>3348.98</v>
      </c>
      <c r="E76" s="39"/>
      <c r="F76" s="39"/>
      <c r="G76" s="12">
        <v>3529.1</v>
      </c>
      <c r="H76" s="41">
        <v>0.05</v>
      </c>
    </row>
    <row r="77" spans="1:8" s="20" customFormat="1" ht="25.5">
      <c r="A77" s="37" t="s">
        <v>82</v>
      </c>
      <c r="B77" s="38" t="s">
        <v>15</v>
      </c>
      <c r="C77" s="40"/>
      <c r="D77" s="40">
        <v>13652.99</v>
      </c>
      <c r="E77" s="39"/>
      <c r="F77" s="39"/>
      <c r="G77" s="12">
        <v>3529.1</v>
      </c>
      <c r="H77" s="41">
        <v>0.01</v>
      </c>
    </row>
    <row r="78" spans="1:8" s="20" customFormat="1" ht="33" customHeight="1">
      <c r="A78" s="37" t="s">
        <v>127</v>
      </c>
      <c r="B78" s="45" t="s">
        <v>126</v>
      </c>
      <c r="C78" s="87"/>
      <c r="D78" s="40">
        <v>11823.76</v>
      </c>
      <c r="E78" s="39"/>
      <c r="F78" s="39"/>
      <c r="G78" s="12">
        <v>3529.1</v>
      </c>
      <c r="H78" s="41"/>
    </row>
    <row r="79" spans="1:8" s="32" customFormat="1" ht="33" customHeight="1">
      <c r="A79" s="30" t="s">
        <v>38</v>
      </c>
      <c r="B79" s="23"/>
      <c r="C79" s="24" t="s">
        <v>171</v>
      </c>
      <c r="D79" s="24">
        <f>D80+D81+D82+D83+D84+D87+D85+D86+D88+D89</f>
        <v>23807.76</v>
      </c>
      <c r="E79" s="24">
        <f>D79/G79</f>
        <v>6.75</v>
      </c>
      <c r="F79" s="24">
        <f>E79/12</f>
        <v>0.56</v>
      </c>
      <c r="G79" s="12">
        <v>3529.1</v>
      </c>
      <c r="H79" s="13">
        <v>0.51</v>
      </c>
    </row>
    <row r="80" spans="1:8" s="20" customFormat="1" ht="15">
      <c r="A80" s="37" t="s">
        <v>34</v>
      </c>
      <c r="B80" s="38" t="s">
        <v>48</v>
      </c>
      <c r="C80" s="40"/>
      <c r="D80" s="40">
        <v>2889.52</v>
      </c>
      <c r="E80" s="39"/>
      <c r="F80" s="39"/>
      <c r="G80" s="12">
        <v>3529.1</v>
      </c>
      <c r="H80" s="41">
        <v>0.05</v>
      </c>
    </row>
    <row r="81" spans="1:8" s="20" customFormat="1" ht="25.5">
      <c r="A81" s="37" t="s">
        <v>35</v>
      </c>
      <c r="B81" s="38" t="s">
        <v>41</v>
      </c>
      <c r="C81" s="40"/>
      <c r="D81" s="40">
        <v>1926.35</v>
      </c>
      <c r="E81" s="39"/>
      <c r="F81" s="39"/>
      <c r="G81" s="12">
        <v>3529.1</v>
      </c>
      <c r="H81" s="41">
        <v>0.03</v>
      </c>
    </row>
    <row r="82" spans="1:8" s="20" customFormat="1" ht="15">
      <c r="A82" s="37" t="s">
        <v>52</v>
      </c>
      <c r="B82" s="38" t="s">
        <v>51</v>
      </c>
      <c r="C82" s="40"/>
      <c r="D82" s="40">
        <v>2021.63</v>
      </c>
      <c r="E82" s="39"/>
      <c r="F82" s="39"/>
      <c r="G82" s="12">
        <v>3529.1</v>
      </c>
      <c r="H82" s="41">
        <v>0.03</v>
      </c>
    </row>
    <row r="83" spans="1:8" s="20" customFormat="1" ht="25.5">
      <c r="A83" s="37" t="s">
        <v>49</v>
      </c>
      <c r="B83" s="38" t="s">
        <v>50</v>
      </c>
      <c r="C83" s="40"/>
      <c r="D83" s="40">
        <v>1926.35</v>
      </c>
      <c r="E83" s="39"/>
      <c r="F83" s="39"/>
      <c r="G83" s="12">
        <v>3529.1</v>
      </c>
      <c r="H83" s="41">
        <v>0.03</v>
      </c>
    </row>
    <row r="84" spans="1:8" s="20" customFormat="1" ht="15">
      <c r="A84" s="37" t="s">
        <v>69</v>
      </c>
      <c r="B84" s="45" t="s">
        <v>51</v>
      </c>
      <c r="C84" s="40"/>
      <c r="D84" s="40">
        <v>0</v>
      </c>
      <c r="E84" s="39"/>
      <c r="F84" s="39"/>
      <c r="G84" s="12">
        <v>3529.1</v>
      </c>
      <c r="H84" s="43">
        <v>0.22</v>
      </c>
    </row>
    <row r="85" spans="1:8" s="20" customFormat="1" ht="15">
      <c r="A85" s="37" t="s">
        <v>179</v>
      </c>
      <c r="B85" s="45" t="s">
        <v>15</v>
      </c>
      <c r="C85" s="87"/>
      <c r="D85" s="40">
        <v>1370.4</v>
      </c>
      <c r="E85" s="39"/>
      <c r="F85" s="39"/>
      <c r="G85" s="12">
        <v>3529.1</v>
      </c>
      <c r="H85" s="43"/>
    </row>
    <row r="86" spans="1:8" s="20" customFormat="1" ht="15">
      <c r="A86" s="85" t="s">
        <v>148</v>
      </c>
      <c r="B86" s="47" t="s">
        <v>51</v>
      </c>
      <c r="C86" s="48"/>
      <c r="D86" s="48">
        <v>0</v>
      </c>
      <c r="E86" s="39"/>
      <c r="F86" s="39"/>
      <c r="G86" s="12">
        <v>3529.1</v>
      </c>
      <c r="H86" s="43"/>
    </row>
    <row r="87" spans="1:8" s="20" customFormat="1" ht="15">
      <c r="A87" s="37" t="s">
        <v>46</v>
      </c>
      <c r="B87" s="38" t="s">
        <v>7</v>
      </c>
      <c r="C87" s="87"/>
      <c r="D87" s="40">
        <v>6851.28</v>
      </c>
      <c r="E87" s="39"/>
      <c r="F87" s="39"/>
      <c r="G87" s="12">
        <v>3529.1</v>
      </c>
      <c r="H87" s="41">
        <v>0.12</v>
      </c>
    </row>
    <row r="88" spans="1:8" s="20" customFormat="1" ht="25.5">
      <c r="A88" s="37" t="s">
        <v>128</v>
      </c>
      <c r="B88" s="45" t="s">
        <v>15</v>
      </c>
      <c r="C88" s="87"/>
      <c r="D88" s="40">
        <v>6822.23</v>
      </c>
      <c r="E88" s="39"/>
      <c r="F88" s="39"/>
      <c r="G88" s="12">
        <v>3529.1</v>
      </c>
      <c r="H88" s="91"/>
    </row>
    <row r="89" spans="1:8" s="20" customFormat="1" ht="33" customHeight="1">
      <c r="A89" s="37" t="s">
        <v>127</v>
      </c>
      <c r="B89" s="45" t="s">
        <v>15</v>
      </c>
      <c r="C89" s="40"/>
      <c r="D89" s="40">
        <f>E89*G89</f>
        <v>0</v>
      </c>
      <c r="E89" s="39"/>
      <c r="F89" s="39"/>
      <c r="G89" s="12">
        <v>3529.1</v>
      </c>
      <c r="H89" s="13">
        <v>0</v>
      </c>
    </row>
    <row r="90" spans="1:8" s="20" customFormat="1" ht="30">
      <c r="A90" s="30" t="s">
        <v>39</v>
      </c>
      <c r="B90" s="38"/>
      <c r="C90" s="24" t="s">
        <v>172</v>
      </c>
      <c r="D90" s="24">
        <f>D91+D92+D94</f>
        <v>1851.38</v>
      </c>
      <c r="E90" s="24">
        <f>D90/G90</f>
        <v>0.52</v>
      </c>
      <c r="F90" s="24">
        <f>E90/12</f>
        <v>0.04</v>
      </c>
      <c r="G90" s="12">
        <v>3529.1</v>
      </c>
      <c r="H90" s="13">
        <v>0.09</v>
      </c>
    </row>
    <row r="91" spans="1:8" s="20" customFormat="1" ht="15" customHeight="1">
      <c r="A91" s="37" t="s">
        <v>180</v>
      </c>
      <c r="B91" s="38" t="s">
        <v>15</v>
      </c>
      <c r="C91" s="99"/>
      <c r="D91" s="40">
        <v>1851.38</v>
      </c>
      <c r="E91" s="39"/>
      <c r="F91" s="39"/>
      <c r="G91" s="12">
        <v>3529.1</v>
      </c>
      <c r="H91" s="41"/>
    </row>
    <row r="92" spans="1:8" s="20" customFormat="1" ht="15">
      <c r="A92" s="85" t="s">
        <v>145</v>
      </c>
      <c r="B92" s="47" t="s">
        <v>51</v>
      </c>
      <c r="C92" s="33"/>
      <c r="D92" s="48">
        <v>0</v>
      </c>
      <c r="E92" s="39"/>
      <c r="F92" s="39"/>
      <c r="G92" s="12">
        <v>3529.1</v>
      </c>
      <c r="H92" s="41">
        <v>0.06</v>
      </c>
    </row>
    <row r="93" spans="1:8" s="20" customFormat="1" ht="15" customHeight="1">
      <c r="A93" s="37" t="s">
        <v>130</v>
      </c>
      <c r="B93" s="45" t="s">
        <v>126</v>
      </c>
      <c r="C93" s="99"/>
      <c r="D93" s="40">
        <f>E93*G93</f>
        <v>0</v>
      </c>
      <c r="E93" s="39"/>
      <c r="F93" s="39"/>
      <c r="G93" s="12">
        <v>3529.1</v>
      </c>
      <c r="H93" s="13">
        <v>0</v>
      </c>
    </row>
    <row r="94" spans="1:8" s="20" customFormat="1" ht="30" customHeight="1">
      <c r="A94" s="37" t="s">
        <v>131</v>
      </c>
      <c r="B94" s="45" t="s">
        <v>126</v>
      </c>
      <c r="C94" s="33"/>
      <c r="D94" s="48">
        <v>0</v>
      </c>
      <c r="E94" s="42"/>
      <c r="F94" s="42"/>
      <c r="G94" s="12">
        <v>3529.1</v>
      </c>
      <c r="H94" s="13"/>
    </row>
    <row r="95" spans="1:8" s="20" customFormat="1" ht="21.75" customHeight="1">
      <c r="A95" s="30" t="s">
        <v>132</v>
      </c>
      <c r="B95" s="38"/>
      <c r="C95" s="24" t="s">
        <v>173</v>
      </c>
      <c r="D95" s="24">
        <f>D97+D98+D96+D99+D100+D101</f>
        <v>11522.15</v>
      </c>
      <c r="E95" s="24">
        <f>D95/G95</f>
        <v>3.26</v>
      </c>
      <c r="F95" s="24">
        <f>E95/12</f>
        <v>0.27</v>
      </c>
      <c r="G95" s="12">
        <v>3529.1</v>
      </c>
      <c r="H95" s="13">
        <v>0.28</v>
      </c>
    </row>
    <row r="96" spans="1:8" s="20" customFormat="1" ht="15" customHeight="1">
      <c r="A96" s="37" t="s">
        <v>36</v>
      </c>
      <c r="B96" s="38" t="s">
        <v>7</v>
      </c>
      <c r="C96" s="99"/>
      <c r="D96" s="40">
        <f aca="true" t="shared" si="0" ref="D96:D101">E96*G96</f>
        <v>0</v>
      </c>
      <c r="E96" s="39"/>
      <c r="F96" s="39"/>
      <c r="G96" s="12">
        <v>3529.1</v>
      </c>
      <c r="H96" s="13">
        <v>0</v>
      </c>
    </row>
    <row r="97" spans="1:8" s="20" customFormat="1" ht="44.25" customHeight="1">
      <c r="A97" s="37" t="s">
        <v>86</v>
      </c>
      <c r="B97" s="38" t="s">
        <v>15</v>
      </c>
      <c r="C97" s="99"/>
      <c r="D97" s="40">
        <v>10515.34</v>
      </c>
      <c r="E97" s="39"/>
      <c r="F97" s="39"/>
      <c r="G97" s="12">
        <v>3529.1</v>
      </c>
      <c r="H97" s="41">
        <v>0.18</v>
      </c>
    </row>
    <row r="98" spans="1:8" s="20" customFormat="1" ht="41.25" customHeight="1">
      <c r="A98" s="37" t="s">
        <v>91</v>
      </c>
      <c r="B98" s="38" t="s">
        <v>15</v>
      </c>
      <c r="C98" s="99"/>
      <c r="D98" s="40">
        <v>1006.81</v>
      </c>
      <c r="E98" s="39"/>
      <c r="F98" s="39"/>
      <c r="G98" s="12">
        <v>3529.1</v>
      </c>
      <c r="H98" s="41">
        <v>0.02</v>
      </c>
    </row>
    <row r="99" spans="1:8" s="20" customFormat="1" ht="27.75" customHeight="1">
      <c r="A99" s="37" t="s">
        <v>54</v>
      </c>
      <c r="B99" s="38" t="s">
        <v>10</v>
      </c>
      <c r="C99" s="99"/>
      <c r="D99" s="40">
        <v>0</v>
      </c>
      <c r="E99" s="39"/>
      <c r="F99" s="39"/>
      <c r="G99" s="12">
        <v>3529.1</v>
      </c>
      <c r="H99" s="43"/>
    </row>
    <row r="100" spans="1:8" s="20" customFormat="1" ht="25.5" customHeight="1">
      <c r="A100" s="37" t="s">
        <v>83</v>
      </c>
      <c r="B100" s="45" t="s">
        <v>84</v>
      </c>
      <c r="C100" s="99"/>
      <c r="D100" s="40">
        <f t="shared" si="0"/>
        <v>0</v>
      </c>
      <c r="E100" s="39"/>
      <c r="F100" s="39"/>
      <c r="G100" s="12">
        <v>3529.1</v>
      </c>
      <c r="H100" s="13">
        <v>0</v>
      </c>
    </row>
    <row r="101" spans="1:8" s="20" customFormat="1" ht="60.75" customHeight="1">
      <c r="A101" s="37" t="s">
        <v>92</v>
      </c>
      <c r="B101" s="45" t="s">
        <v>75</v>
      </c>
      <c r="C101" s="99"/>
      <c r="D101" s="40">
        <f t="shared" si="0"/>
        <v>0</v>
      </c>
      <c r="E101" s="39"/>
      <c r="F101" s="39"/>
      <c r="G101" s="12">
        <v>3529.1</v>
      </c>
      <c r="H101" s="13">
        <v>0</v>
      </c>
    </row>
    <row r="102" spans="1:8" s="20" customFormat="1" ht="15">
      <c r="A102" s="30" t="s">
        <v>40</v>
      </c>
      <c r="B102" s="38"/>
      <c r="C102" s="24" t="s">
        <v>174</v>
      </c>
      <c r="D102" s="24">
        <f>D103</f>
        <v>0</v>
      </c>
      <c r="E102" s="24">
        <f>D102/G102</f>
        <v>0</v>
      </c>
      <c r="F102" s="24">
        <f>E102/12</f>
        <v>0</v>
      </c>
      <c r="G102" s="12">
        <v>3529.1</v>
      </c>
      <c r="H102" s="13">
        <v>0.14</v>
      </c>
    </row>
    <row r="103" spans="1:8" s="20" customFormat="1" ht="15">
      <c r="A103" s="37" t="s">
        <v>37</v>
      </c>
      <c r="B103" s="38" t="s">
        <v>15</v>
      </c>
      <c r="C103" s="40"/>
      <c r="D103" s="40">
        <v>0</v>
      </c>
      <c r="E103" s="39"/>
      <c r="F103" s="39"/>
      <c r="G103" s="12">
        <v>3529.1</v>
      </c>
      <c r="H103" s="41">
        <v>0.02</v>
      </c>
    </row>
    <row r="104" spans="1:8" s="12" customFormat="1" ht="15">
      <c r="A104" s="30" t="s">
        <v>43</v>
      </c>
      <c r="B104" s="23"/>
      <c r="C104" s="24" t="s">
        <v>175</v>
      </c>
      <c r="D104" s="24">
        <f>D105+D106</f>
        <v>19866</v>
      </c>
      <c r="E104" s="24">
        <f>D104/G104</f>
        <v>5.63</v>
      </c>
      <c r="F104" s="24">
        <f>E104/12</f>
        <v>0.47</v>
      </c>
      <c r="G104" s="12">
        <v>3529.1</v>
      </c>
      <c r="H104" s="13">
        <v>0.03</v>
      </c>
    </row>
    <row r="105" spans="1:8" s="20" customFormat="1" ht="53.25" customHeight="1">
      <c r="A105" s="95" t="s">
        <v>133</v>
      </c>
      <c r="B105" s="45" t="s">
        <v>20</v>
      </c>
      <c r="C105" s="40"/>
      <c r="D105" s="40">
        <v>19866</v>
      </c>
      <c r="E105" s="39"/>
      <c r="F105" s="39"/>
      <c r="G105" s="12">
        <v>3529.1</v>
      </c>
      <c r="H105" s="41">
        <v>0.03</v>
      </c>
    </row>
    <row r="106" spans="1:8" s="20" customFormat="1" ht="29.25" customHeight="1">
      <c r="A106" s="95" t="s">
        <v>166</v>
      </c>
      <c r="B106" s="45" t="s">
        <v>75</v>
      </c>
      <c r="C106" s="40"/>
      <c r="D106" s="40">
        <v>0</v>
      </c>
      <c r="E106" s="39"/>
      <c r="F106" s="39"/>
      <c r="G106" s="12">
        <v>3529.1</v>
      </c>
      <c r="H106" s="13">
        <v>0</v>
      </c>
    </row>
    <row r="107" spans="1:8" s="12" customFormat="1" ht="15">
      <c r="A107" s="30" t="s">
        <v>42</v>
      </c>
      <c r="B107" s="23"/>
      <c r="C107" s="24" t="s">
        <v>176</v>
      </c>
      <c r="D107" s="24">
        <f>D108+D109</f>
        <v>19086.96</v>
      </c>
      <c r="E107" s="24">
        <f>D107/G107</f>
        <v>5.41</v>
      </c>
      <c r="F107" s="24">
        <f>E107/12</f>
        <v>0.45</v>
      </c>
      <c r="G107" s="12">
        <v>3529.1</v>
      </c>
      <c r="H107" s="13">
        <v>0.31</v>
      </c>
    </row>
    <row r="108" spans="1:8" s="20" customFormat="1" ht="15">
      <c r="A108" s="37" t="s">
        <v>53</v>
      </c>
      <c r="B108" s="38" t="s">
        <v>48</v>
      </c>
      <c r="C108" s="40"/>
      <c r="D108" s="40">
        <v>19086.96</v>
      </c>
      <c r="E108" s="39"/>
      <c r="F108" s="39"/>
      <c r="G108" s="12">
        <v>3529.1</v>
      </c>
      <c r="H108" s="41">
        <v>0.26</v>
      </c>
    </row>
    <row r="109" spans="1:8" s="20" customFormat="1" ht="15">
      <c r="A109" s="37" t="s">
        <v>68</v>
      </c>
      <c r="B109" s="38" t="s">
        <v>48</v>
      </c>
      <c r="C109" s="40"/>
      <c r="D109" s="40">
        <v>0</v>
      </c>
      <c r="E109" s="39"/>
      <c r="F109" s="39"/>
      <c r="G109" s="12">
        <v>3529.1</v>
      </c>
      <c r="H109" s="41">
        <v>0.05</v>
      </c>
    </row>
    <row r="110" spans="1:8" s="12" customFormat="1" ht="176.25" thickBot="1">
      <c r="A110" s="44" t="s">
        <v>186</v>
      </c>
      <c r="B110" s="23" t="s">
        <v>10</v>
      </c>
      <c r="C110" s="35"/>
      <c r="D110" s="35">
        <f>E110*G110</f>
        <v>49972.06</v>
      </c>
      <c r="E110" s="35">
        <f>12*F110</f>
        <v>14.16</v>
      </c>
      <c r="F110" s="35">
        <v>1.18</v>
      </c>
      <c r="G110" s="12">
        <v>3529.1</v>
      </c>
      <c r="H110" s="13">
        <v>0.3</v>
      </c>
    </row>
    <row r="111" spans="1:8" s="12" customFormat="1" ht="19.5" thickBot="1">
      <c r="A111" s="59" t="s">
        <v>72</v>
      </c>
      <c r="B111" s="60" t="s">
        <v>9</v>
      </c>
      <c r="C111" s="33"/>
      <c r="D111" s="53">
        <f>E111*G111</f>
        <v>80463.48</v>
      </c>
      <c r="E111" s="33">
        <f>12*F111</f>
        <v>22.8</v>
      </c>
      <c r="F111" s="33">
        <v>1.9</v>
      </c>
      <c r="G111" s="12">
        <v>3529.1</v>
      </c>
      <c r="H111" s="13"/>
    </row>
    <row r="112" spans="1:8" s="12" customFormat="1" ht="19.5" thickBot="1">
      <c r="A112" s="54" t="s">
        <v>31</v>
      </c>
      <c r="B112" s="55"/>
      <c r="C112" s="96"/>
      <c r="D112" s="57">
        <f>D111+D110+D107+D104+D102+D95+D90+D79+D64+D63+D62+D61+D51+D50+D49+D48+D41+D40+D29+D16+D42</f>
        <v>776824.34</v>
      </c>
      <c r="E112" s="57">
        <f>E111+E110+E107+E104+E102+E95+E90+E79+E64+E63+E62+E61+E51+E50+E49+E48+E41+E40+E29+E16+E42</f>
        <v>220.13</v>
      </c>
      <c r="F112" s="57">
        <f>F111+F110+F107+F104+F102+F95+F90+F79+F64+F63+F62+F61+F51+F50+F49+F48+F41+F40+F29+F16+F42</f>
        <v>18.34</v>
      </c>
      <c r="G112" s="12">
        <v>3529.1</v>
      </c>
      <c r="H112" s="57">
        <v>11.22</v>
      </c>
    </row>
    <row r="113" spans="1:8" s="12" customFormat="1" ht="19.5" customHeight="1" hidden="1" thickBot="1">
      <c r="A113" s="54" t="s">
        <v>56</v>
      </c>
      <c r="B113" s="55"/>
      <c r="C113" s="96"/>
      <c r="D113" s="58">
        <f>E113*G113</f>
        <v>6352.38</v>
      </c>
      <c r="E113" s="56">
        <f>F113*12</f>
        <v>1.8</v>
      </c>
      <c r="F113" s="57">
        <v>0.15</v>
      </c>
      <c r="G113" s="12">
        <v>3529.1</v>
      </c>
      <c r="H113" s="13"/>
    </row>
    <row r="114" spans="1:8" s="12" customFormat="1" ht="19.5" customHeight="1" hidden="1" thickBot="1">
      <c r="A114" s="54" t="s">
        <v>57</v>
      </c>
      <c r="B114" s="55"/>
      <c r="C114" s="96"/>
      <c r="D114" s="58">
        <f>D112+D113</f>
        <v>783176.72</v>
      </c>
      <c r="E114" s="58">
        <f>E112+E113</f>
        <v>221.93</v>
      </c>
      <c r="F114" s="57">
        <f>F112+F113</f>
        <v>18.49</v>
      </c>
      <c r="G114" s="12">
        <v>3529.1</v>
      </c>
      <c r="H114" s="13"/>
    </row>
    <row r="115" spans="1:8" s="64" customFormat="1" ht="20.25" customHeight="1" hidden="1" thickBot="1">
      <c r="A115" s="59" t="s">
        <v>27</v>
      </c>
      <c r="B115" s="60" t="s">
        <v>9</v>
      </c>
      <c r="C115" s="61"/>
      <c r="D115" s="61"/>
      <c r="E115" s="60" t="s">
        <v>28</v>
      </c>
      <c r="F115" s="62"/>
      <c r="G115" s="12">
        <v>3529.1</v>
      </c>
      <c r="H115" s="63"/>
    </row>
    <row r="116" spans="1:8" s="66" customFormat="1" ht="15">
      <c r="A116" s="65"/>
      <c r="G116" s="12">
        <v>3529.1</v>
      </c>
      <c r="H116" s="67"/>
    </row>
    <row r="117" spans="1:8" s="66" customFormat="1" ht="15">
      <c r="A117" s="65"/>
      <c r="G117" s="12">
        <v>3529.1</v>
      </c>
      <c r="H117" s="67"/>
    </row>
    <row r="118" spans="1:8" s="66" customFormat="1" ht="15.75" thickBot="1">
      <c r="A118" s="65"/>
      <c r="G118" s="12">
        <v>3529.1</v>
      </c>
      <c r="H118" s="67"/>
    </row>
    <row r="119" spans="1:8" s="12" customFormat="1" ht="30.75" thickBot="1">
      <c r="A119" s="68" t="s">
        <v>70</v>
      </c>
      <c r="B119" s="52"/>
      <c r="C119" s="97"/>
      <c r="D119" s="69">
        <f>D120+D121+D122+D123+D124+D125</f>
        <v>97676.11</v>
      </c>
      <c r="E119" s="69">
        <f>E120+E121+E122+E123+E124+E125</f>
        <v>27.68</v>
      </c>
      <c r="F119" s="69">
        <f>F120+F121+F122+F123+F124+F125</f>
        <v>2.31</v>
      </c>
      <c r="G119" s="12">
        <v>3529.1</v>
      </c>
      <c r="H119" s="13"/>
    </row>
    <row r="120" spans="1:9" s="12" customFormat="1" ht="15.75" thickBot="1">
      <c r="A120" s="94" t="s">
        <v>136</v>
      </c>
      <c r="B120" s="47"/>
      <c r="C120" s="48"/>
      <c r="D120" s="48">
        <v>9030.37</v>
      </c>
      <c r="E120" s="88">
        <f aca="true" t="shared" si="1" ref="E120:E125">D120/G120</f>
        <v>2.56</v>
      </c>
      <c r="F120" s="70">
        <f aca="true" t="shared" si="2" ref="F120:F125">E120/12</f>
        <v>0.21</v>
      </c>
      <c r="G120" s="12">
        <v>3529.1</v>
      </c>
      <c r="H120" s="13"/>
      <c r="I120" s="12">
        <f aca="true" t="shared" si="3" ref="I120:I125">E120/12</f>
        <v>0.213333333333333</v>
      </c>
    </row>
    <row r="121" spans="1:9" s="12" customFormat="1" ht="15.75" thickBot="1">
      <c r="A121" s="94" t="s">
        <v>137</v>
      </c>
      <c r="B121" s="47"/>
      <c r="C121" s="48"/>
      <c r="D121" s="48">
        <v>21352.06</v>
      </c>
      <c r="E121" s="88">
        <f t="shared" si="1"/>
        <v>6.05</v>
      </c>
      <c r="F121" s="70">
        <f t="shared" si="2"/>
        <v>0.5</v>
      </c>
      <c r="G121" s="12">
        <v>3529.1</v>
      </c>
      <c r="H121" s="13"/>
      <c r="I121" s="12">
        <f t="shared" si="3"/>
        <v>0.504166666666667</v>
      </c>
    </row>
    <row r="122" spans="1:9" s="12" customFormat="1" ht="23.25" customHeight="1" thickBot="1">
      <c r="A122" s="94" t="s">
        <v>139</v>
      </c>
      <c r="B122" s="47"/>
      <c r="C122" s="48"/>
      <c r="D122" s="48">
        <v>20749.95</v>
      </c>
      <c r="E122" s="88">
        <f t="shared" si="1"/>
        <v>5.88</v>
      </c>
      <c r="F122" s="70">
        <f t="shared" si="2"/>
        <v>0.49</v>
      </c>
      <c r="G122" s="12">
        <v>3529.1</v>
      </c>
      <c r="H122" s="13"/>
      <c r="I122" s="12">
        <f t="shared" si="3"/>
        <v>0.49</v>
      </c>
    </row>
    <row r="123" spans="1:9" s="12" customFormat="1" ht="15.75" customHeight="1" thickBot="1">
      <c r="A123" s="85" t="s">
        <v>183</v>
      </c>
      <c r="B123" s="47"/>
      <c r="C123" s="48"/>
      <c r="D123" s="48">
        <v>33957.22</v>
      </c>
      <c r="E123" s="88">
        <f t="shared" si="1"/>
        <v>9.62</v>
      </c>
      <c r="F123" s="70">
        <f t="shared" si="2"/>
        <v>0.8</v>
      </c>
      <c r="G123" s="12">
        <v>3529.1</v>
      </c>
      <c r="H123" s="13"/>
      <c r="I123" s="12">
        <f t="shared" si="3"/>
        <v>0.801666666666667</v>
      </c>
    </row>
    <row r="124" spans="1:9" s="12" customFormat="1" ht="15.75" thickBot="1">
      <c r="A124" s="84" t="s">
        <v>181</v>
      </c>
      <c r="B124" s="47"/>
      <c r="C124" s="48"/>
      <c r="D124" s="48">
        <v>7225.77</v>
      </c>
      <c r="E124" s="88">
        <f t="shared" si="1"/>
        <v>2.05</v>
      </c>
      <c r="F124" s="70">
        <f>E124/12+0.01</f>
        <v>0.18</v>
      </c>
      <c r="G124" s="12">
        <v>3529.1</v>
      </c>
      <c r="H124" s="13"/>
      <c r="I124" s="12">
        <f t="shared" si="3"/>
        <v>0.170833333333333</v>
      </c>
    </row>
    <row r="125" spans="1:9" s="12" customFormat="1" ht="15">
      <c r="A125" s="84" t="s">
        <v>182</v>
      </c>
      <c r="B125" s="47"/>
      <c r="C125" s="48"/>
      <c r="D125" s="48">
        <v>5360.74</v>
      </c>
      <c r="E125" s="88">
        <f t="shared" si="1"/>
        <v>1.52</v>
      </c>
      <c r="F125" s="70">
        <f t="shared" si="2"/>
        <v>0.13</v>
      </c>
      <c r="G125" s="12">
        <v>3529.1</v>
      </c>
      <c r="H125" s="13"/>
      <c r="I125" s="12">
        <f t="shared" si="3"/>
        <v>0.126666666666667</v>
      </c>
    </row>
    <row r="126" spans="1:8" s="66" customFormat="1" ht="12.75">
      <c r="A126" s="65"/>
      <c r="H126" s="67"/>
    </row>
    <row r="127" spans="1:8" s="66" customFormat="1" ht="13.5" thickBot="1">
      <c r="A127" s="65"/>
      <c r="H127" s="67"/>
    </row>
    <row r="128" spans="1:8" s="74" customFormat="1" ht="22.5" customHeight="1" thickBot="1">
      <c r="A128" s="71" t="s">
        <v>184</v>
      </c>
      <c r="B128" s="72"/>
      <c r="C128" s="72"/>
      <c r="D128" s="73">
        <f>D112+D119</f>
        <v>874500.45</v>
      </c>
      <c r="E128" s="73">
        <f>E112+E119</f>
        <v>247.81</v>
      </c>
      <c r="F128" s="73">
        <f>F112+F119</f>
        <v>20.65</v>
      </c>
      <c r="G128" s="74">
        <v>3529.1</v>
      </c>
      <c r="H128" s="75"/>
    </row>
    <row r="129" spans="1:8" s="66" customFormat="1" ht="12.75">
      <c r="A129" s="65"/>
      <c r="H129" s="67"/>
    </row>
    <row r="130" spans="1:8" s="66" customFormat="1" ht="12.75">
      <c r="A130" s="65"/>
      <c r="H130" s="67"/>
    </row>
    <row r="131" spans="1:8" s="66" customFormat="1" ht="12.75">
      <c r="A131" s="65"/>
      <c r="H131" s="67"/>
    </row>
    <row r="132" spans="1:8" s="66" customFormat="1" ht="13.5" thickBot="1">
      <c r="A132" s="65"/>
      <c r="H132" s="67"/>
    </row>
    <row r="133" spans="1:8" s="66" customFormat="1" ht="38.25" thickBot="1">
      <c r="A133" s="104" t="s">
        <v>187</v>
      </c>
      <c r="B133" s="105" t="s">
        <v>7</v>
      </c>
      <c r="C133" s="106" t="s">
        <v>188</v>
      </c>
      <c r="D133" s="97"/>
      <c r="E133" s="97"/>
      <c r="F133" s="33">
        <v>60</v>
      </c>
      <c r="G133" s="103"/>
      <c r="H133" s="102">
        <v>1</v>
      </c>
    </row>
    <row r="134" spans="1:8" s="66" customFormat="1" ht="12.75">
      <c r="A134" s="65"/>
      <c r="H134" s="67"/>
    </row>
    <row r="135" spans="1:8" s="79" customFormat="1" ht="18.75">
      <c r="A135" s="76"/>
      <c r="B135" s="77"/>
      <c r="C135" s="78"/>
      <c r="D135" s="78"/>
      <c r="E135" s="78"/>
      <c r="F135" s="78"/>
      <c r="H135" s="80"/>
    </row>
    <row r="136" spans="1:8" s="64" customFormat="1" ht="19.5">
      <c r="A136" s="81"/>
      <c r="B136" s="82"/>
      <c r="C136" s="83"/>
      <c r="D136" s="83"/>
      <c r="E136" s="83"/>
      <c r="F136" s="83"/>
      <c r="H136" s="63"/>
    </row>
    <row r="137" spans="1:8" s="66" customFormat="1" ht="14.25">
      <c r="A137" s="107" t="s">
        <v>29</v>
      </c>
      <c r="B137" s="107"/>
      <c r="C137" s="107"/>
      <c r="D137" s="107"/>
      <c r="H137" s="67"/>
    </row>
    <row r="138" s="66" customFormat="1" ht="12.75">
      <c r="H138" s="67"/>
    </row>
    <row r="139" spans="1:8" s="66" customFormat="1" ht="12.75">
      <c r="A139" s="65" t="s">
        <v>30</v>
      </c>
      <c r="H139" s="67"/>
    </row>
    <row r="140" s="66" customFormat="1" ht="12.75">
      <c r="H140" s="67"/>
    </row>
    <row r="141" s="66" customFormat="1" ht="12.75">
      <c r="H141" s="67"/>
    </row>
    <row r="142" s="66" customFormat="1" ht="12.75">
      <c r="H142" s="67"/>
    </row>
    <row r="143" s="66" customFormat="1" ht="12.75">
      <c r="H143" s="67"/>
    </row>
    <row r="144" s="66" customFormat="1" ht="12.75">
      <c r="H144" s="67"/>
    </row>
    <row r="145" s="66" customFormat="1" ht="12.75">
      <c r="H145" s="67"/>
    </row>
    <row r="146" s="66" customFormat="1" ht="409.5">
      <c r="H146" s="67"/>
    </row>
    <row r="147" s="66" customFormat="1" ht="409.5">
      <c r="H147" s="67"/>
    </row>
    <row r="148" s="66" customFormat="1" ht="12.75">
      <c r="H148" s="67"/>
    </row>
    <row r="149" s="66" customFormat="1" ht="12.75">
      <c r="H149" s="67"/>
    </row>
    <row r="150" s="66" customFormat="1" ht="12.75">
      <c r="H150" s="67"/>
    </row>
    <row r="151" s="66" customFormat="1" ht="12.75">
      <c r="H151" s="67"/>
    </row>
    <row r="152" s="66" customFormat="1" ht="12.75">
      <c r="H152" s="67"/>
    </row>
    <row r="153" s="66" customFormat="1" ht="12.75">
      <c r="H153" s="67"/>
    </row>
    <row r="154" s="66" customFormat="1" ht="12.75">
      <c r="H154" s="67"/>
    </row>
    <row r="155" s="66" customFormat="1" ht="12.75">
      <c r="H155" s="67"/>
    </row>
    <row r="156" s="66" customFormat="1" ht="12.75">
      <c r="H156" s="67"/>
    </row>
    <row r="157" s="66" customFormat="1" ht="12.75">
      <c r="H157" s="67"/>
    </row>
  </sheetData>
  <sheetProtection/>
  <mergeCells count="13">
    <mergeCell ref="A1:F1"/>
    <mergeCell ref="B2:F2"/>
    <mergeCell ref="B3:F3"/>
    <mergeCell ref="B4:F4"/>
    <mergeCell ref="A5:F5"/>
    <mergeCell ref="A6:F6"/>
    <mergeCell ref="A137:D137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2016-05-05T07:04:16Z</cp:lastPrinted>
  <dcterms:created xsi:type="dcterms:W3CDTF">2010-04-02T14:46:04Z</dcterms:created>
  <dcterms:modified xsi:type="dcterms:W3CDTF">2016-05-05T07:08:21Z</dcterms:modified>
  <cp:category/>
  <cp:version/>
  <cp:contentType/>
  <cp:contentStatus/>
</cp:coreProperties>
</file>