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8025" activeTab="2"/>
  </bookViews>
  <sheets>
    <sheet name="проект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голосованию'!$A$1:$H$131</definedName>
    <definedName name="_xlnm.Print_Area" localSheetId="1">'по заявлению'!$A$1:$H$135</definedName>
    <definedName name="_xlnm.Print_Area" localSheetId="0">'проект 290 Пост. '!$A$1:$H$158</definedName>
  </definedNames>
  <calcPr fullCalcOnLoad="1" fullPrecision="0"/>
</workbook>
</file>

<file path=xl/sharedStrings.xml><?xml version="1.0" encoding="utf-8"?>
<sst xmlns="http://schemas.openxmlformats.org/spreadsheetml/2006/main" count="724" uniqueCount="189">
  <si>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</si>
  <si>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</si>
  <si>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</si>
  <si>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</si>
  <si>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</si>
  <si>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</si>
  <si>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</si>
  <si>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</si>
  <si>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</si>
  <si>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</si>
  <si>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</si>
  <si>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</si>
  <si>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</si>
  <si>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</si>
  <si>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</si>
  <si>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</si>
  <si>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</si>
  <si>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</si>
  <si>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</si>
  <si>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</si>
  <si>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</si>
  <si>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</si>
  <si>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</si>
  <si>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</si>
  <si>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</si>
  <si>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</si>
  <si>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</si>
  <si>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</si>
  <si>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</si>
  <si>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</si>
  <si>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</si>
  <si>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</si>
  <si>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</si>
  <si>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</si>
  <si>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</si>
  <si>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</si>
  <si>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</si>
  <si>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</si>
  <si>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</si>
  <si>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</si>
  <si>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</si>
  <si>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</si>
  <si>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</si>
  <si>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</si>
  <si>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</si>
  <si>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</si>
  <si>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</si>
  <si>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</si>
  <si>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</si>
  <si>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</si>
  <si>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</si>
  <si>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</si>
  <si>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</si>
  <si>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</si>
  <si>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</si>
  <si>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</si>
  <si>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</si>
  <si>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</si>
  <si>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</si>
  <si>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</si>
  <si>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</si>
  <si>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</si>
  <si>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</si>
  <si>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</si>
  <si>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</si>
  <si>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от снега и наледи подъездных козырьков</t>
  </si>
  <si>
    <t>замена насоса ГВС (резерв)</t>
  </si>
  <si>
    <t>Предлагаемый перечень работ по текущему ремонту                                       ( на выбор собственников)</t>
  </si>
  <si>
    <t>Сбор, вывоз и утилизация ТБО*, руб/м2</t>
  </si>
  <si>
    <t>гидравлическое испытание элеваторных узлов и запорной арматуры</t>
  </si>
  <si>
    <t>1 раз в 3 года</t>
  </si>
  <si>
    <t>Итого</t>
  </si>
  <si>
    <t>Управление многоквартирным домом, всего в т.ч.</t>
  </si>
  <si>
    <t>отключение системы отопления с переводом ситемы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</si>
  <si>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</si>
  <si>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</si>
  <si>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</si>
  <si>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очистка крышек люков колодцев и пожарных гидрантов от снега и льда толщиной слоя свыше 5 см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</si>
  <si>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</si>
  <si>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 xml:space="preserve"> выкашивание газонов</t>
  </si>
  <si>
    <t>влажная уборка лестничных площадок, маршей, тамбуров</t>
  </si>
  <si>
    <t>1 раз в неделю</t>
  </si>
  <si>
    <t>Проверка исправности, работоспособности, регулировка и техническое обслуживание  приборов учета теплоэнергии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</si>
  <si>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</si>
  <si>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</si>
  <si>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 исправности, работоспособности и техническое обслуживание  приборов учета холодного водоснабжения</t>
  </si>
  <si>
    <t>уборка крыльца и площадки перед входом в подъезд, очистка металлической решетки, приямка</t>
  </si>
  <si>
    <t>по адресу: ул. Пионерская , д.3 (S жилые + нежилые =3529,1 м2, S придом.тер .= 3955,2м2)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</si>
  <si>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</si>
  <si>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</si>
  <si>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</si>
  <si>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</si>
  <si>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</si>
  <si>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</si>
  <si>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</si>
  <si>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</si>
  <si>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</si>
  <si>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</si>
  <si>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>2 раза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</si>
  <si>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</si>
  <si>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</si>
  <si>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</si>
  <si>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</si>
  <si>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</si>
  <si>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</si>
  <si>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</si>
  <si>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</si>
  <si>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</si>
  <si>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</si>
  <si>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</si>
  <si>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</si>
  <si>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</si>
  <si>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</si>
  <si>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</si>
  <si>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1 раз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</si>
  <si>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</si>
  <si>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</si>
  <si>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</si>
  <si>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</si>
  <si>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</si>
  <si>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</si>
  <si>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</si>
  <si>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</si>
  <si>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смена задвижек ХВС на ВВП (диам.50 мм - 2 шт)</t>
  </si>
  <si>
    <t>3529,1м2</t>
  </si>
  <si>
    <t>3955,2 м2</t>
  </si>
  <si>
    <t>3529,1 м2</t>
  </si>
  <si>
    <t>1 шт</t>
  </si>
  <si>
    <t xml:space="preserve">ревизия задвижек отопления </t>
  </si>
  <si>
    <t xml:space="preserve">ревизия задвижек ГВС </t>
  </si>
  <si>
    <t>2 пробы</t>
  </si>
  <si>
    <t>Приложение № 3</t>
  </si>
  <si>
    <t xml:space="preserve">от _____________ 2016 г </t>
  </si>
  <si>
    <t>306 м2</t>
  </si>
  <si>
    <t>455 м</t>
  </si>
  <si>
    <t>924,3 м2</t>
  </si>
  <si>
    <t>1018 м</t>
  </si>
  <si>
    <t>606 м</t>
  </si>
  <si>
    <t>230 м</t>
  </si>
  <si>
    <t>540 м</t>
  </si>
  <si>
    <t>228 м</t>
  </si>
  <si>
    <t>64 канала</t>
  </si>
  <si>
    <t>1004 м2</t>
  </si>
  <si>
    <t>Перенос ТСП на границу балансовой принадлежности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</si>
  <si>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</si>
  <si>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</si>
  <si>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Замена почтовых ящиков - 80шт.</t>
  </si>
  <si>
    <t>Ремонт балконных плит - 30 м2</t>
  </si>
  <si>
    <t>Ремонт межпанельных швов - 100 м.</t>
  </si>
  <si>
    <t>Устройство мягкой кровли в 1 слой - 100 м2.</t>
  </si>
  <si>
    <t>Закрытие продухов на чердаке сеткой-рабица - 52 шт.</t>
  </si>
  <si>
    <t>Демонтаж подвальных кладовок - 6шт.</t>
  </si>
  <si>
    <t>Ремонт выхода на кровлю - 1шт.</t>
  </si>
  <si>
    <t>Устройство гидроизоляции фундаментов, отмостки по периметру дома</t>
  </si>
  <si>
    <t>Устройство приямка в подвале - 1шт</t>
  </si>
  <si>
    <t>Смена вентилей на отоплении д. 15мм - 60шт., д. 20мм -60шт.</t>
  </si>
  <si>
    <t>Смена шаровых кранов (под промывку) диам 32мм - 8 шт</t>
  </si>
  <si>
    <t>Изоляция трубопроводов отопления  в Т.У, ВВП.( "Корунд" ) - 40 м.п.</t>
  </si>
  <si>
    <t>Изоляция трубопроводов отопления  в Т.У, ВВП.( "Кфлекс") - 14 м.п.</t>
  </si>
  <si>
    <t>Установка задвижки на ввод СТС (д.80мм-1шт)</t>
  </si>
  <si>
    <t>Установка обратного клапана на ввод ХВС  д. 50мм - 1шт.</t>
  </si>
  <si>
    <t>Изоляция трубопроводов отопления составом "Корунд" - 356 м.п.</t>
  </si>
  <si>
    <t>Уборка мусора в тех. подвале. 2 м3</t>
  </si>
  <si>
    <t>Устройство приямков в подвале - 1шт</t>
  </si>
  <si>
    <t>Установка насосов тип ГНОМ-10 - 1 шт.</t>
  </si>
  <si>
    <t>Ремонт освещения подвала</t>
  </si>
  <si>
    <t xml:space="preserve"> замена неисправных контрольно-измерительных прибоов (манометров, термометров и т.д) Манометры 18 шт. термометры 8шт.</t>
  </si>
  <si>
    <t>смена задвижек на ХВС (общая) (д.80мм-2шт)</t>
  </si>
  <si>
    <t>смена задвижек на вводе ХВС  (д.80мм-2шт)</t>
  </si>
  <si>
    <t>смена задвижек на СТС (рассечная), (подача) (д.80мм-2шт)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</si>
  <si>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</si>
  <si>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</si>
  <si>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</si>
  <si>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</si>
  <si>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2017 - 2018 гг.</t>
  </si>
  <si>
    <t>(стоимость услуг  увеличена на 8,6 % в соответствии с уровнем инфляции 2016 г.)</t>
  </si>
  <si>
    <t xml:space="preserve"> дезинфекция  вентканалов</t>
  </si>
  <si>
    <t>прочистка вентиляционных каналов кв.3,10,11,14,15,18,60,71,73,75,80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</si>
  <si>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</si>
  <si>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</si>
  <si>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</si>
  <si>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</si>
  <si>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</si>
  <si>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</si>
  <si>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</si>
  <si>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t>ревизия задвижек ГВС  (диам.50 мм - 2 шт)</t>
  </si>
  <si>
    <t>ревизия  задвижек  ХВС  (общая) (д.80мм-2шт)</t>
  </si>
  <si>
    <t>смена задвижек на СТС (рассечная),  (д.80мм-1шт)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</si>
  <si>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прочистка канализационных выпусков до стены здания, работа по очистке водяного подогревателя от накипи-коррозийных отложений, дезинфекция вентканалов, прочистка вентиляционных каналов кв.3,10,11,14,15,18,60,71,73,75,80)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</si>
</sst>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left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/>
    </xf>
    <xf numFmtId="0" fontId="18" fillId="24" borderId="29" xfId="0" applyFont="1" applyFill="1" applyBorder="1" applyAlignment="1">
      <alignment horizontal="left" vertical="center" wrapText="1"/>
    </xf>
    <xf numFmtId="0" fontId="18" fillId="24" borderId="30" xfId="0" applyFont="1" applyFill="1" applyBorder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0" fillId="24" borderId="22" xfId="0" applyNumberFormat="1" applyFont="1" applyFill="1" applyBorder="1" applyAlignment="1">
      <alignment horizontal="center" vertical="center" wrapText="1"/>
    </xf>
    <xf numFmtId="2" fontId="24" fillId="24" borderId="32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2" fontId="24" fillId="24" borderId="34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center" vertical="center" wrapText="1"/>
    </xf>
    <xf numFmtId="4" fontId="24" fillId="24" borderId="32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24" fillId="24" borderId="34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18" fillId="24" borderId="30" xfId="0" applyFont="1" applyFill="1" applyBorder="1" applyAlignment="1">
      <alignment horizontal="center" vertical="center"/>
    </xf>
    <xf numFmtId="4" fontId="0" fillId="24" borderId="20" xfId="0" applyNumberFormat="1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4" fontId="19" fillId="24" borderId="31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4" fontId="18" fillId="24" borderId="20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5"/>
  <sheetViews>
    <sheetView zoomScalePageLayoutView="0" workbookViewId="0" topLeftCell="A1">
      <selection activeCell="D47" sqref="D47:D4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0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22" t="s">
        <v>131</v>
      </c>
      <c r="B1" s="123"/>
      <c r="C1" s="123"/>
      <c r="D1" s="123"/>
      <c r="E1" s="123"/>
      <c r="F1" s="123"/>
      <c r="G1" s="123"/>
      <c r="H1" s="123"/>
    </row>
    <row r="2" spans="2:8" ht="12.75" customHeight="1">
      <c r="B2" s="124"/>
      <c r="C2" s="124"/>
      <c r="D2" s="124"/>
      <c r="E2" s="124"/>
      <c r="F2" s="124"/>
      <c r="G2" s="123"/>
      <c r="H2" s="123"/>
    </row>
    <row r="3" spans="1:8" ht="24" customHeight="1">
      <c r="A3" s="65" t="s">
        <v>174</v>
      </c>
      <c r="B3" s="124" t="s">
        <v>0</v>
      </c>
      <c r="C3" s="124"/>
      <c r="D3" s="124"/>
      <c r="E3" s="124"/>
      <c r="F3" s="124"/>
      <c r="G3" s="123"/>
      <c r="H3" s="123"/>
    </row>
    <row r="4" spans="2:8" ht="14.25" customHeight="1">
      <c r="B4" s="124" t="s">
        <v>132</v>
      </c>
      <c r="C4" s="124"/>
      <c r="D4" s="124"/>
      <c r="E4" s="124"/>
      <c r="F4" s="124"/>
      <c r="G4" s="123"/>
      <c r="H4" s="123"/>
    </row>
    <row r="5" spans="1:10" ht="15.75" customHeight="1">
      <c r="A5" s="125"/>
      <c r="B5" s="125"/>
      <c r="C5" s="125"/>
      <c r="D5" s="125"/>
      <c r="E5" s="125"/>
      <c r="F5" s="125"/>
      <c r="G5" s="125"/>
      <c r="H5" s="125"/>
      <c r="J5" s="1"/>
    </row>
    <row r="6" spans="1:10" ht="21.75" customHeight="1">
      <c r="A6" s="126" t="s">
        <v>122</v>
      </c>
      <c r="B6" s="126"/>
      <c r="C6" s="126"/>
      <c r="D6" s="126"/>
      <c r="E6" s="126"/>
      <c r="F6" s="126"/>
      <c r="G6" s="126"/>
      <c r="H6" s="126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26" t="s">
        <v>175</v>
      </c>
      <c r="B8" s="126"/>
      <c r="C8" s="126"/>
      <c r="D8" s="126"/>
      <c r="E8" s="126"/>
      <c r="F8" s="126"/>
      <c r="G8" s="126"/>
      <c r="H8" s="126"/>
      <c r="I8" s="3"/>
    </row>
    <row r="9" spans="1:10" s="4" customFormat="1" ht="22.5" customHeight="1">
      <c r="A9" s="127" t="s">
        <v>1</v>
      </c>
      <c r="B9" s="127"/>
      <c r="C9" s="127"/>
      <c r="D9" s="127"/>
      <c r="E9" s="128"/>
      <c r="F9" s="128"/>
      <c r="G9" s="128"/>
      <c r="H9" s="128"/>
      <c r="J9" s="5"/>
    </row>
    <row r="10" spans="1:8" s="6" customFormat="1" ht="18.75" customHeight="1">
      <c r="A10" s="127" t="s">
        <v>87</v>
      </c>
      <c r="B10" s="127"/>
      <c r="C10" s="127"/>
      <c r="D10" s="127"/>
      <c r="E10" s="128"/>
      <c r="F10" s="128"/>
      <c r="G10" s="128"/>
      <c r="H10" s="128"/>
    </row>
    <row r="11" spans="1:8" s="7" customFormat="1" ht="17.25" customHeight="1">
      <c r="A11" s="113" t="s">
        <v>53</v>
      </c>
      <c r="B11" s="113"/>
      <c r="C11" s="113"/>
      <c r="D11" s="113"/>
      <c r="E11" s="114"/>
      <c r="F11" s="114"/>
      <c r="G11" s="114"/>
      <c r="H11" s="114"/>
    </row>
    <row r="12" spans="1:8" s="6" customFormat="1" ht="30" customHeight="1" thickBot="1">
      <c r="A12" s="115" t="s">
        <v>58</v>
      </c>
      <c r="B12" s="115"/>
      <c r="C12" s="115"/>
      <c r="D12" s="115"/>
      <c r="E12" s="116"/>
      <c r="F12" s="116"/>
      <c r="G12" s="116"/>
      <c r="H12" s="116"/>
    </row>
    <row r="13" spans="1:10" s="12" customFormat="1" ht="139.5" customHeight="1" thickBot="1">
      <c r="A13" s="8" t="s">
        <v>2</v>
      </c>
      <c r="B13" s="9" t="s">
        <v>3</v>
      </c>
      <c r="C13" s="10" t="s">
        <v>94</v>
      </c>
      <c r="D13" s="10" t="s">
        <v>30</v>
      </c>
      <c r="E13" s="10" t="s">
        <v>4</v>
      </c>
      <c r="F13" s="11" t="s">
        <v>5</v>
      </c>
      <c r="G13" s="10" t="s">
        <v>4</v>
      </c>
      <c r="H13" s="11" t="s">
        <v>5</v>
      </c>
      <c r="J13" s="13"/>
    </row>
    <row r="14" spans="1:10" s="20" customFormat="1" ht="12.75">
      <c r="A14" s="14">
        <v>1</v>
      </c>
      <c r="B14" s="15">
        <v>2</v>
      </c>
      <c r="C14" s="16">
        <v>3</v>
      </c>
      <c r="D14" s="16">
        <v>4</v>
      </c>
      <c r="E14" s="15">
        <v>3</v>
      </c>
      <c r="F14" s="17">
        <v>4</v>
      </c>
      <c r="G14" s="18">
        <v>5</v>
      </c>
      <c r="H14" s="19">
        <v>6</v>
      </c>
      <c r="J14" s="21"/>
    </row>
    <row r="15" spans="1:10" s="20" customFormat="1" ht="49.5" customHeight="1">
      <c r="A15" s="117" t="s">
        <v>6</v>
      </c>
      <c r="B15" s="118"/>
      <c r="C15" s="118"/>
      <c r="D15" s="118"/>
      <c r="E15" s="118"/>
      <c r="F15" s="118"/>
      <c r="G15" s="119"/>
      <c r="H15" s="120"/>
      <c r="J15" s="21"/>
    </row>
    <row r="16" spans="1:10" s="12" customFormat="1" ht="18.75" customHeight="1">
      <c r="A16" s="22" t="s">
        <v>72</v>
      </c>
      <c r="B16" s="23" t="s">
        <v>7</v>
      </c>
      <c r="C16" s="25" t="s">
        <v>124</v>
      </c>
      <c r="D16" s="25">
        <f>G16*I16</f>
        <v>152880.61</v>
      </c>
      <c r="E16" s="24">
        <f>H16*12</f>
        <v>43.32</v>
      </c>
      <c r="F16" s="26"/>
      <c r="G16" s="24">
        <f>H16*12</f>
        <v>43.32</v>
      </c>
      <c r="H16" s="24">
        <f>H27</f>
        <v>3.61</v>
      </c>
      <c r="I16" s="12">
        <v>3529.1</v>
      </c>
      <c r="J16" s="13">
        <v>2.24</v>
      </c>
    </row>
    <row r="17" spans="1:10" s="12" customFormat="1" ht="24.75" customHeight="1">
      <c r="A17" s="27" t="s">
        <v>59</v>
      </c>
      <c r="B17" s="28" t="s">
        <v>60</v>
      </c>
      <c r="C17" s="25"/>
      <c r="D17" s="25"/>
      <c r="E17" s="24"/>
      <c r="F17" s="26"/>
      <c r="G17" s="24"/>
      <c r="H17" s="24"/>
      <c r="I17" s="12">
        <v>3529.1</v>
      </c>
      <c r="J17" s="13"/>
    </row>
    <row r="18" spans="1:10" s="12" customFormat="1" ht="18.75" customHeight="1">
      <c r="A18" s="27" t="s">
        <v>61</v>
      </c>
      <c r="B18" s="28" t="s">
        <v>60</v>
      </c>
      <c r="C18" s="25"/>
      <c r="D18" s="25"/>
      <c r="E18" s="24"/>
      <c r="F18" s="26"/>
      <c r="G18" s="24"/>
      <c r="H18" s="24"/>
      <c r="I18" s="12">
        <v>3529.1</v>
      </c>
      <c r="J18" s="13"/>
    </row>
    <row r="19" spans="1:10" s="12" customFormat="1" ht="121.5" customHeight="1">
      <c r="A19" s="27" t="s">
        <v>88</v>
      </c>
      <c r="B19" s="28" t="s">
        <v>20</v>
      </c>
      <c r="C19" s="25"/>
      <c r="D19" s="25"/>
      <c r="E19" s="24"/>
      <c r="F19" s="26"/>
      <c r="G19" s="24"/>
      <c r="H19" s="24"/>
      <c r="I19" s="12">
        <v>3529.1</v>
      </c>
      <c r="J19" s="13"/>
    </row>
    <row r="20" spans="1:10" s="12" customFormat="1" ht="15">
      <c r="A20" s="27" t="s">
        <v>89</v>
      </c>
      <c r="B20" s="28" t="s">
        <v>60</v>
      </c>
      <c r="C20" s="25"/>
      <c r="D20" s="25"/>
      <c r="E20" s="24"/>
      <c r="F20" s="26"/>
      <c r="G20" s="24"/>
      <c r="H20" s="24"/>
      <c r="J20" s="13"/>
    </row>
    <row r="21" spans="1:10" s="12" customFormat="1" ht="15">
      <c r="A21" s="27" t="s">
        <v>90</v>
      </c>
      <c r="B21" s="28" t="s">
        <v>60</v>
      </c>
      <c r="C21" s="25"/>
      <c r="D21" s="25"/>
      <c r="E21" s="24"/>
      <c r="F21" s="26"/>
      <c r="G21" s="24"/>
      <c r="H21" s="24"/>
      <c r="J21" s="13"/>
    </row>
    <row r="22" spans="1:10" s="12" customFormat="1" ht="25.5">
      <c r="A22" s="27" t="s">
        <v>91</v>
      </c>
      <c r="B22" s="28" t="s">
        <v>10</v>
      </c>
      <c r="C22" s="25"/>
      <c r="D22" s="25"/>
      <c r="E22" s="24"/>
      <c r="F22" s="26"/>
      <c r="G22" s="24"/>
      <c r="H22" s="24"/>
      <c r="J22" s="13"/>
    </row>
    <row r="23" spans="1:10" s="12" customFormat="1" ht="15">
      <c r="A23" s="27" t="s">
        <v>92</v>
      </c>
      <c r="B23" s="28" t="s">
        <v>12</v>
      </c>
      <c r="C23" s="25"/>
      <c r="D23" s="25"/>
      <c r="E23" s="24"/>
      <c r="F23" s="26"/>
      <c r="G23" s="24"/>
      <c r="H23" s="24"/>
      <c r="J23" s="13"/>
    </row>
    <row r="24" spans="1:10" s="12" customFormat="1" ht="15">
      <c r="A24" s="27" t="s">
        <v>170</v>
      </c>
      <c r="B24" s="28" t="s">
        <v>60</v>
      </c>
      <c r="C24" s="25"/>
      <c r="D24" s="25"/>
      <c r="E24" s="24"/>
      <c r="F24" s="26"/>
      <c r="G24" s="24"/>
      <c r="H24" s="24"/>
      <c r="J24" s="13"/>
    </row>
    <row r="25" spans="1:10" s="12" customFormat="1" ht="15">
      <c r="A25" s="27" t="s">
        <v>171</v>
      </c>
      <c r="B25" s="28" t="s">
        <v>60</v>
      </c>
      <c r="C25" s="25"/>
      <c r="D25" s="25"/>
      <c r="E25" s="24"/>
      <c r="F25" s="26"/>
      <c r="G25" s="24"/>
      <c r="H25" s="24"/>
      <c r="J25" s="13"/>
    </row>
    <row r="26" spans="1:10" s="12" customFormat="1" ht="15">
      <c r="A26" s="27" t="s">
        <v>93</v>
      </c>
      <c r="B26" s="28" t="s">
        <v>15</v>
      </c>
      <c r="C26" s="25"/>
      <c r="D26" s="25"/>
      <c r="E26" s="24"/>
      <c r="F26" s="26"/>
      <c r="G26" s="24"/>
      <c r="H26" s="24"/>
      <c r="J26" s="13"/>
    </row>
    <row r="27" spans="1:10" s="12" customFormat="1" ht="15">
      <c r="A27" s="68" t="s">
        <v>71</v>
      </c>
      <c r="B27" s="28"/>
      <c r="C27" s="25"/>
      <c r="D27" s="25"/>
      <c r="E27" s="24"/>
      <c r="F27" s="26"/>
      <c r="G27" s="24"/>
      <c r="H27" s="24">
        <v>3.61</v>
      </c>
      <c r="I27" s="12">
        <v>3529.1</v>
      </c>
      <c r="J27" s="13"/>
    </row>
    <row r="28" spans="1:10" s="12" customFormat="1" ht="30">
      <c r="A28" s="22" t="s">
        <v>8</v>
      </c>
      <c r="B28" s="29" t="s">
        <v>9</v>
      </c>
      <c r="C28" s="25" t="s">
        <v>125</v>
      </c>
      <c r="D28" s="25">
        <f>G28*I28</f>
        <v>207087.59</v>
      </c>
      <c r="E28" s="24">
        <f>H28*12</f>
        <v>58.68</v>
      </c>
      <c r="F28" s="26"/>
      <c r="G28" s="24">
        <f>H28*12</f>
        <v>58.68</v>
      </c>
      <c r="H28" s="24">
        <v>4.89</v>
      </c>
      <c r="I28" s="12">
        <v>3529.1</v>
      </c>
      <c r="J28" s="13">
        <v>3.24</v>
      </c>
    </row>
    <row r="29" spans="1:10" s="12" customFormat="1" ht="15">
      <c r="A29" s="27" t="s">
        <v>95</v>
      </c>
      <c r="B29" s="28" t="s">
        <v>9</v>
      </c>
      <c r="C29" s="25"/>
      <c r="D29" s="25"/>
      <c r="E29" s="24"/>
      <c r="F29" s="26"/>
      <c r="G29" s="24"/>
      <c r="H29" s="24"/>
      <c r="I29" s="12">
        <v>3529.1</v>
      </c>
      <c r="J29" s="13"/>
    </row>
    <row r="30" spans="1:10" s="12" customFormat="1" ht="15">
      <c r="A30" s="27" t="s">
        <v>96</v>
      </c>
      <c r="B30" s="28" t="s">
        <v>97</v>
      </c>
      <c r="C30" s="25"/>
      <c r="D30" s="25"/>
      <c r="E30" s="24"/>
      <c r="F30" s="26"/>
      <c r="G30" s="24"/>
      <c r="H30" s="24"/>
      <c r="I30" s="12">
        <v>3529.1</v>
      </c>
      <c r="J30" s="13"/>
    </row>
    <row r="31" spans="1:10" s="12" customFormat="1" ht="15">
      <c r="A31" s="27" t="s">
        <v>79</v>
      </c>
      <c r="B31" s="28" t="s">
        <v>98</v>
      </c>
      <c r="C31" s="25"/>
      <c r="D31" s="25"/>
      <c r="E31" s="24"/>
      <c r="F31" s="26"/>
      <c r="G31" s="24"/>
      <c r="H31" s="24"/>
      <c r="I31" s="12">
        <v>3529.1</v>
      </c>
      <c r="J31" s="13"/>
    </row>
    <row r="32" spans="1:10" s="12" customFormat="1" ht="15">
      <c r="A32" s="27" t="s">
        <v>55</v>
      </c>
      <c r="B32" s="28" t="s">
        <v>9</v>
      </c>
      <c r="C32" s="25"/>
      <c r="D32" s="25"/>
      <c r="E32" s="24"/>
      <c r="F32" s="26"/>
      <c r="G32" s="24"/>
      <c r="H32" s="24"/>
      <c r="I32" s="12">
        <v>3529.1</v>
      </c>
      <c r="J32" s="13"/>
    </row>
    <row r="33" spans="1:10" s="12" customFormat="1" ht="25.5">
      <c r="A33" s="27" t="s">
        <v>56</v>
      </c>
      <c r="B33" s="28" t="s">
        <v>10</v>
      </c>
      <c r="C33" s="25"/>
      <c r="D33" s="25"/>
      <c r="E33" s="24"/>
      <c r="F33" s="26"/>
      <c r="G33" s="24"/>
      <c r="H33" s="24"/>
      <c r="I33" s="12">
        <v>3529.1</v>
      </c>
      <c r="J33" s="13"/>
    </row>
    <row r="34" spans="1:10" s="12" customFormat="1" ht="15">
      <c r="A34" s="27" t="s">
        <v>62</v>
      </c>
      <c r="B34" s="28" t="s">
        <v>9</v>
      </c>
      <c r="C34" s="25"/>
      <c r="D34" s="25"/>
      <c r="E34" s="24"/>
      <c r="F34" s="26"/>
      <c r="G34" s="24"/>
      <c r="H34" s="24"/>
      <c r="I34" s="12">
        <v>3529.1</v>
      </c>
      <c r="J34" s="13"/>
    </row>
    <row r="35" spans="1:10" s="12" customFormat="1" ht="15">
      <c r="A35" s="27" t="s">
        <v>63</v>
      </c>
      <c r="B35" s="28" t="s">
        <v>9</v>
      </c>
      <c r="C35" s="25"/>
      <c r="D35" s="25"/>
      <c r="E35" s="24"/>
      <c r="F35" s="26"/>
      <c r="G35" s="24"/>
      <c r="H35" s="24"/>
      <c r="I35" s="12">
        <v>3529.1</v>
      </c>
      <c r="J35" s="13"/>
    </row>
    <row r="36" spans="1:10" s="12" customFormat="1" ht="25.5">
      <c r="A36" s="27" t="s">
        <v>64</v>
      </c>
      <c r="B36" s="28" t="s">
        <v>57</v>
      </c>
      <c r="C36" s="25"/>
      <c r="D36" s="25"/>
      <c r="E36" s="24"/>
      <c r="F36" s="26"/>
      <c r="G36" s="24"/>
      <c r="H36" s="24"/>
      <c r="I36" s="12">
        <v>3529.1</v>
      </c>
      <c r="J36" s="13"/>
    </row>
    <row r="37" spans="1:10" s="12" customFormat="1" ht="25.5">
      <c r="A37" s="27" t="s">
        <v>77</v>
      </c>
      <c r="B37" s="28" t="s">
        <v>10</v>
      </c>
      <c r="C37" s="25"/>
      <c r="D37" s="25"/>
      <c r="E37" s="24"/>
      <c r="F37" s="26"/>
      <c r="G37" s="24"/>
      <c r="H37" s="24"/>
      <c r="I37" s="12">
        <v>3529.1</v>
      </c>
      <c r="J37" s="13"/>
    </row>
    <row r="38" spans="1:10" s="12" customFormat="1" ht="25.5">
      <c r="A38" s="27" t="s">
        <v>86</v>
      </c>
      <c r="B38" s="28" t="s">
        <v>9</v>
      </c>
      <c r="C38" s="25"/>
      <c r="D38" s="25"/>
      <c r="E38" s="24"/>
      <c r="F38" s="26"/>
      <c r="G38" s="24"/>
      <c r="H38" s="24"/>
      <c r="I38" s="12">
        <v>3529.1</v>
      </c>
      <c r="J38" s="13"/>
    </row>
    <row r="39" spans="1:10" s="32" customFormat="1" ht="15">
      <c r="A39" s="30" t="s">
        <v>11</v>
      </c>
      <c r="B39" s="23" t="s">
        <v>12</v>
      </c>
      <c r="C39" s="25" t="s">
        <v>126</v>
      </c>
      <c r="D39" s="25">
        <f>G39*I39</f>
        <v>38114.28</v>
      </c>
      <c r="E39" s="24">
        <f>H39*12</f>
        <v>10.8</v>
      </c>
      <c r="F39" s="31"/>
      <c r="G39" s="24">
        <f>H39*12</f>
        <v>10.8</v>
      </c>
      <c r="H39" s="24">
        <v>0.9</v>
      </c>
      <c r="I39" s="12">
        <v>3529.1</v>
      </c>
      <c r="J39" s="13">
        <v>0.6</v>
      </c>
    </row>
    <row r="40" spans="1:10" s="12" customFormat="1" ht="15">
      <c r="A40" s="30" t="s">
        <v>13</v>
      </c>
      <c r="B40" s="23" t="s">
        <v>14</v>
      </c>
      <c r="C40" s="25" t="s">
        <v>126</v>
      </c>
      <c r="D40" s="25">
        <f>G40*I40</f>
        <v>124083.16</v>
      </c>
      <c r="E40" s="24">
        <f>H40*12</f>
        <v>35.16</v>
      </c>
      <c r="F40" s="31"/>
      <c r="G40" s="24">
        <f>H40*12</f>
        <v>35.16</v>
      </c>
      <c r="H40" s="24">
        <v>2.93</v>
      </c>
      <c r="I40" s="12">
        <v>3529.1</v>
      </c>
      <c r="J40" s="13">
        <v>1.94</v>
      </c>
    </row>
    <row r="41" spans="1:10" s="12" customFormat="1" ht="15">
      <c r="A41" s="30" t="s">
        <v>99</v>
      </c>
      <c r="B41" s="23" t="s">
        <v>9</v>
      </c>
      <c r="C41" s="25" t="s">
        <v>133</v>
      </c>
      <c r="D41" s="25">
        <f>161295.08*1.086</f>
        <v>175166.46</v>
      </c>
      <c r="E41" s="24"/>
      <c r="F41" s="31"/>
      <c r="G41" s="24">
        <f>D41/I41</f>
        <v>49.63</v>
      </c>
      <c r="H41" s="24">
        <f>G41/12</f>
        <v>4.14</v>
      </c>
      <c r="I41" s="12">
        <v>3529.1</v>
      </c>
      <c r="J41" s="13"/>
    </row>
    <row r="42" spans="1:10" s="12" customFormat="1" ht="17.25" customHeight="1">
      <c r="A42" s="27" t="s">
        <v>100</v>
      </c>
      <c r="B42" s="28" t="s">
        <v>20</v>
      </c>
      <c r="C42" s="25"/>
      <c r="D42" s="25"/>
      <c r="E42" s="24"/>
      <c r="F42" s="31"/>
      <c r="G42" s="24"/>
      <c r="H42" s="24"/>
      <c r="I42" s="12">
        <v>3529.1</v>
      </c>
      <c r="J42" s="13"/>
    </row>
    <row r="43" spans="1:10" s="12" customFormat="1" ht="15">
      <c r="A43" s="27" t="s">
        <v>101</v>
      </c>
      <c r="B43" s="28" t="s">
        <v>15</v>
      </c>
      <c r="C43" s="25"/>
      <c r="D43" s="25"/>
      <c r="E43" s="24"/>
      <c r="F43" s="31"/>
      <c r="G43" s="24"/>
      <c r="H43" s="24"/>
      <c r="I43" s="12">
        <v>3529.1</v>
      </c>
      <c r="J43" s="13"/>
    </row>
    <row r="44" spans="1:10" s="12" customFormat="1" ht="15">
      <c r="A44" s="27" t="s">
        <v>80</v>
      </c>
      <c r="B44" s="28" t="s">
        <v>81</v>
      </c>
      <c r="C44" s="25"/>
      <c r="D44" s="25"/>
      <c r="E44" s="24"/>
      <c r="F44" s="31"/>
      <c r="G44" s="24"/>
      <c r="H44" s="24"/>
      <c r="I44" s="12">
        <v>3529.1</v>
      </c>
      <c r="J44" s="13"/>
    </row>
    <row r="45" spans="1:10" s="12" customFormat="1" ht="15">
      <c r="A45" s="27" t="s">
        <v>102</v>
      </c>
      <c r="B45" s="28" t="s">
        <v>103</v>
      </c>
      <c r="C45" s="25"/>
      <c r="D45" s="25"/>
      <c r="E45" s="24"/>
      <c r="F45" s="31"/>
      <c r="G45" s="24"/>
      <c r="H45" s="24"/>
      <c r="I45" s="12">
        <v>3529.1</v>
      </c>
      <c r="J45" s="13"/>
    </row>
    <row r="46" spans="1:10" s="12" customFormat="1" ht="15">
      <c r="A46" s="27" t="s">
        <v>104</v>
      </c>
      <c r="B46" s="28" t="s">
        <v>81</v>
      </c>
      <c r="C46" s="25"/>
      <c r="D46" s="25"/>
      <c r="E46" s="24"/>
      <c r="F46" s="31"/>
      <c r="G46" s="24"/>
      <c r="H46" s="24"/>
      <c r="I46" s="12">
        <v>3529.1</v>
      </c>
      <c r="J46" s="13"/>
    </row>
    <row r="47" spans="1:10" s="20" customFormat="1" ht="30">
      <c r="A47" s="30" t="s">
        <v>85</v>
      </c>
      <c r="B47" s="23" t="s">
        <v>7</v>
      </c>
      <c r="C47" s="25" t="s">
        <v>127</v>
      </c>
      <c r="D47" s="25">
        <v>2439.99</v>
      </c>
      <c r="E47" s="33"/>
      <c r="F47" s="31"/>
      <c r="G47" s="24">
        <f>D47/I47</f>
        <v>0.69</v>
      </c>
      <c r="H47" s="24">
        <f>G47/12</f>
        <v>0.06</v>
      </c>
      <c r="I47" s="12">
        <v>3529.1</v>
      </c>
      <c r="J47" s="13">
        <v>0.04</v>
      </c>
    </row>
    <row r="48" spans="1:10" s="20" customFormat="1" ht="39" customHeight="1">
      <c r="A48" s="30" t="s">
        <v>82</v>
      </c>
      <c r="B48" s="23" t="s">
        <v>7</v>
      </c>
      <c r="C48" s="25" t="s">
        <v>127</v>
      </c>
      <c r="D48" s="25">
        <v>15405.72</v>
      </c>
      <c r="E48" s="33"/>
      <c r="F48" s="31"/>
      <c r="G48" s="24">
        <f>D48/I48</f>
        <v>4.37</v>
      </c>
      <c r="H48" s="24">
        <f>G48/12</f>
        <v>0.36</v>
      </c>
      <c r="I48" s="12">
        <v>3529.1</v>
      </c>
      <c r="J48" s="13">
        <v>0.25</v>
      </c>
    </row>
    <row r="49" spans="1:10" s="20" customFormat="1" ht="30">
      <c r="A49" s="30" t="s">
        <v>21</v>
      </c>
      <c r="B49" s="23"/>
      <c r="C49" s="25" t="s">
        <v>134</v>
      </c>
      <c r="D49" s="25">
        <f>G49*I49</f>
        <v>9316.82</v>
      </c>
      <c r="E49" s="33">
        <f>H49*12</f>
        <v>2.64</v>
      </c>
      <c r="F49" s="31"/>
      <c r="G49" s="24">
        <f>H49*12</f>
        <v>2.64</v>
      </c>
      <c r="H49" s="24">
        <v>0.22</v>
      </c>
      <c r="I49" s="12">
        <v>3529.1</v>
      </c>
      <c r="J49" s="13">
        <v>0.14</v>
      </c>
    </row>
    <row r="50" spans="1:10" s="20" customFormat="1" ht="25.5">
      <c r="A50" s="70" t="s">
        <v>105</v>
      </c>
      <c r="B50" s="45" t="s">
        <v>70</v>
      </c>
      <c r="C50" s="25"/>
      <c r="D50" s="25"/>
      <c r="E50" s="33"/>
      <c r="F50" s="31"/>
      <c r="G50" s="24"/>
      <c r="H50" s="24"/>
      <c r="I50" s="12">
        <v>3529.1</v>
      </c>
      <c r="J50" s="13"/>
    </row>
    <row r="51" spans="1:10" s="20" customFormat="1" ht="30.75" customHeight="1">
      <c r="A51" s="70" t="s">
        <v>106</v>
      </c>
      <c r="B51" s="45" t="s">
        <v>70</v>
      </c>
      <c r="C51" s="25"/>
      <c r="D51" s="25"/>
      <c r="E51" s="33"/>
      <c r="F51" s="31"/>
      <c r="G51" s="24"/>
      <c r="H51" s="24"/>
      <c r="I51" s="12">
        <v>3529.1</v>
      </c>
      <c r="J51" s="13"/>
    </row>
    <row r="52" spans="1:10" s="20" customFormat="1" ht="15">
      <c r="A52" s="70" t="s">
        <v>107</v>
      </c>
      <c r="B52" s="45" t="s">
        <v>60</v>
      </c>
      <c r="C52" s="25"/>
      <c r="D52" s="25"/>
      <c r="E52" s="33"/>
      <c r="F52" s="31"/>
      <c r="G52" s="24"/>
      <c r="H52" s="24"/>
      <c r="I52" s="12">
        <v>3529.1</v>
      </c>
      <c r="J52" s="13"/>
    </row>
    <row r="53" spans="1:10" s="20" customFormat="1" ht="15">
      <c r="A53" s="70" t="s">
        <v>108</v>
      </c>
      <c r="B53" s="45" t="s">
        <v>70</v>
      </c>
      <c r="C53" s="25"/>
      <c r="D53" s="25"/>
      <c r="E53" s="33"/>
      <c r="F53" s="31"/>
      <c r="G53" s="24"/>
      <c r="H53" s="24"/>
      <c r="I53" s="12">
        <v>3529.1</v>
      </c>
      <c r="J53" s="13"/>
    </row>
    <row r="54" spans="1:10" s="20" customFormat="1" ht="25.5">
      <c r="A54" s="70" t="s">
        <v>109</v>
      </c>
      <c r="B54" s="45" t="s">
        <v>70</v>
      </c>
      <c r="C54" s="25"/>
      <c r="D54" s="25"/>
      <c r="E54" s="33"/>
      <c r="F54" s="31"/>
      <c r="G54" s="24"/>
      <c r="H54" s="24"/>
      <c r="I54" s="12">
        <v>3529.1</v>
      </c>
      <c r="J54" s="13"/>
    </row>
    <row r="55" spans="1:10" s="20" customFormat="1" ht="18.75" customHeight="1">
      <c r="A55" s="70" t="s">
        <v>110</v>
      </c>
      <c r="B55" s="45" t="s">
        <v>70</v>
      </c>
      <c r="C55" s="25"/>
      <c r="D55" s="25"/>
      <c r="E55" s="33"/>
      <c r="F55" s="31"/>
      <c r="G55" s="24"/>
      <c r="H55" s="24"/>
      <c r="I55" s="12">
        <v>3529.1</v>
      </c>
      <c r="J55" s="13"/>
    </row>
    <row r="56" spans="1:10" s="20" customFormat="1" ht="25.5">
      <c r="A56" s="70" t="s">
        <v>111</v>
      </c>
      <c r="B56" s="45" t="s">
        <v>70</v>
      </c>
      <c r="C56" s="25"/>
      <c r="D56" s="25"/>
      <c r="E56" s="33"/>
      <c r="F56" s="31"/>
      <c r="G56" s="24"/>
      <c r="H56" s="24"/>
      <c r="I56" s="12">
        <v>3529.1</v>
      </c>
      <c r="J56" s="13"/>
    </row>
    <row r="57" spans="1:10" s="20" customFormat="1" ht="15">
      <c r="A57" s="70" t="s">
        <v>112</v>
      </c>
      <c r="B57" s="45" t="s">
        <v>70</v>
      </c>
      <c r="C57" s="25"/>
      <c r="D57" s="25"/>
      <c r="E57" s="33"/>
      <c r="F57" s="31"/>
      <c r="G57" s="24"/>
      <c r="H57" s="24"/>
      <c r="I57" s="12">
        <v>3529.1</v>
      </c>
      <c r="J57" s="13"/>
    </row>
    <row r="58" spans="1:10" s="20" customFormat="1" ht="15">
      <c r="A58" s="70" t="s">
        <v>113</v>
      </c>
      <c r="B58" s="45" t="s">
        <v>70</v>
      </c>
      <c r="C58" s="25"/>
      <c r="D58" s="25"/>
      <c r="E58" s="33"/>
      <c r="F58" s="31"/>
      <c r="G58" s="24"/>
      <c r="H58" s="24"/>
      <c r="I58" s="12">
        <v>3529.1</v>
      </c>
      <c r="J58" s="13"/>
    </row>
    <row r="59" spans="1:9" s="93" customFormat="1" ht="30">
      <c r="A59" s="90" t="s">
        <v>172</v>
      </c>
      <c r="B59" s="91"/>
      <c r="C59" s="92"/>
      <c r="D59" s="108">
        <v>68800</v>
      </c>
      <c r="E59" s="33"/>
      <c r="F59" s="33"/>
      <c r="G59" s="33">
        <f>D59/I59</f>
        <v>19.5</v>
      </c>
      <c r="H59" s="33">
        <f>G59/12</f>
        <v>1.63</v>
      </c>
      <c r="I59" s="12">
        <v>3529.1</v>
      </c>
    </row>
    <row r="60" spans="1:10" s="12" customFormat="1" ht="15">
      <c r="A60" s="30" t="s">
        <v>23</v>
      </c>
      <c r="B60" s="23" t="s">
        <v>24</v>
      </c>
      <c r="C60" s="33" t="s">
        <v>135</v>
      </c>
      <c r="D60" s="25">
        <f>G60*I60</f>
        <v>3387.94</v>
      </c>
      <c r="E60" s="24">
        <f>H60*12</f>
        <v>0.96</v>
      </c>
      <c r="F60" s="26"/>
      <c r="G60" s="24">
        <f>H60*12</f>
        <v>0.96</v>
      </c>
      <c r="H60" s="24">
        <v>0.08</v>
      </c>
      <c r="I60" s="12">
        <v>3529.1</v>
      </c>
      <c r="J60" s="13">
        <v>0.03</v>
      </c>
    </row>
    <row r="61" spans="1:10" s="12" customFormat="1" ht="15">
      <c r="A61" s="30" t="s">
        <v>25</v>
      </c>
      <c r="B61" s="34" t="s">
        <v>26</v>
      </c>
      <c r="C61" s="33" t="s">
        <v>135</v>
      </c>
      <c r="D61" s="25">
        <f>G61*I61</f>
        <v>2117.46</v>
      </c>
      <c r="E61" s="35">
        <f>H61*12</f>
        <v>0.6</v>
      </c>
      <c r="F61" s="36"/>
      <c r="G61" s="24">
        <f>12*H61</f>
        <v>0.6</v>
      </c>
      <c r="H61" s="24">
        <v>0.05</v>
      </c>
      <c r="I61" s="12">
        <v>3529.1</v>
      </c>
      <c r="J61" s="13">
        <v>0.02</v>
      </c>
    </row>
    <row r="62" spans="1:10" s="32" customFormat="1" ht="30">
      <c r="A62" s="30" t="s">
        <v>22</v>
      </c>
      <c r="B62" s="23"/>
      <c r="C62" s="33" t="s">
        <v>130</v>
      </c>
      <c r="D62" s="25">
        <v>3535</v>
      </c>
      <c r="E62" s="33">
        <f>H62*12</f>
        <v>0.96</v>
      </c>
      <c r="F62" s="31"/>
      <c r="G62" s="24">
        <f>D62/I62</f>
        <v>1</v>
      </c>
      <c r="H62" s="24">
        <f>G62/12</f>
        <v>0.08</v>
      </c>
      <c r="I62" s="12">
        <v>3529.1</v>
      </c>
      <c r="J62" s="13">
        <v>0.03</v>
      </c>
    </row>
    <row r="63" spans="1:10" s="32" customFormat="1" ht="15">
      <c r="A63" s="30" t="s">
        <v>31</v>
      </c>
      <c r="B63" s="23"/>
      <c r="C63" s="24" t="s">
        <v>136</v>
      </c>
      <c r="D63" s="24">
        <f>D64+D65+D66+D67+D69+D70+D71+D72+D73+D74+D76+D68+D77+D75</f>
        <v>73317.87</v>
      </c>
      <c r="E63" s="24">
        <f>SUM(E64:E77)</f>
        <v>0</v>
      </c>
      <c r="F63" s="24">
        <f>SUM(F64:F77)</f>
        <v>0</v>
      </c>
      <c r="G63" s="24">
        <f>D63/I63</f>
        <v>20.78</v>
      </c>
      <c r="H63" s="24">
        <f>G63/12</f>
        <v>1.73</v>
      </c>
      <c r="I63" s="12">
        <v>3529.1</v>
      </c>
      <c r="J63" s="13">
        <v>0.99</v>
      </c>
    </row>
    <row r="64" spans="1:10" s="20" customFormat="1" ht="15">
      <c r="A64" s="37" t="s">
        <v>73</v>
      </c>
      <c r="B64" s="44" t="s">
        <v>15</v>
      </c>
      <c r="C64" s="40"/>
      <c r="D64" s="40">
        <v>1132.99</v>
      </c>
      <c r="E64" s="39"/>
      <c r="F64" s="41"/>
      <c r="G64" s="39"/>
      <c r="H64" s="39"/>
      <c r="I64" s="12">
        <v>3529.1</v>
      </c>
      <c r="J64" s="41">
        <v>0.01</v>
      </c>
    </row>
    <row r="65" spans="1:10" s="20" customFormat="1" ht="15">
      <c r="A65" s="37" t="s">
        <v>16</v>
      </c>
      <c r="B65" s="38" t="s">
        <v>20</v>
      </c>
      <c r="C65" s="40"/>
      <c r="D65" s="40">
        <v>2195.57</v>
      </c>
      <c r="E65" s="39">
        <f>H65*12</f>
        <v>0</v>
      </c>
      <c r="F65" s="41"/>
      <c r="G65" s="39"/>
      <c r="H65" s="39"/>
      <c r="I65" s="12">
        <v>3529.1</v>
      </c>
      <c r="J65" s="41">
        <v>0.02</v>
      </c>
    </row>
    <row r="66" spans="1:10" s="20" customFormat="1" ht="15">
      <c r="A66" s="37" t="s">
        <v>69</v>
      </c>
      <c r="B66" s="44" t="s">
        <v>15</v>
      </c>
      <c r="C66" s="40"/>
      <c r="D66" s="40">
        <v>3912.29</v>
      </c>
      <c r="E66" s="39"/>
      <c r="F66" s="41"/>
      <c r="G66" s="39"/>
      <c r="H66" s="39"/>
      <c r="I66" s="12">
        <v>3529.1</v>
      </c>
      <c r="J66" s="41"/>
    </row>
    <row r="67" spans="1:10" s="20" customFormat="1" ht="15">
      <c r="A67" s="37" t="s">
        <v>128</v>
      </c>
      <c r="B67" s="38" t="s">
        <v>15</v>
      </c>
      <c r="C67" s="40"/>
      <c r="D67" s="40">
        <v>0</v>
      </c>
      <c r="E67" s="39">
        <f>H67*12</f>
        <v>0</v>
      </c>
      <c r="F67" s="41"/>
      <c r="G67" s="39"/>
      <c r="H67" s="39"/>
      <c r="I67" s="12">
        <v>3529.1</v>
      </c>
      <c r="J67" s="41">
        <v>0.3</v>
      </c>
    </row>
    <row r="68" spans="1:10" s="104" customFormat="1" ht="15">
      <c r="A68" s="101" t="s">
        <v>169</v>
      </c>
      <c r="B68" s="45" t="s">
        <v>49</v>
      </c>
      <c r="C68" s="46"/>
      <c r="D68" s="86">
        <v>13960.49</v>
      </c>
      <c r="E68" s="102"/>
      <c r="F68" s="103"/>
      <c r="G68" s="102"/>
      <c r="H68" s="102"/>
      <c r="I68" s="12"/>
      <c r="J68" s="103"/>
    </row>
    <row r="69" spans="1:10" s="20" customFormat="1" ht="15">
      <c r="A69" s="37" t="s">
        <v>45</v>
      </c>
      <c r="B69" s="38" t="s">
        <v>15</v>
      </c>
      <c r="C69" s="40"/>
      <c r="D69" s="40">
        <v>4184</v>
      </c>
      <c r="E69" s="39">
        <f>H69*12</f>
        <v>0</v>
      </c>
      <c r="F69" s="41"/>
      <c r="G69" s="39"/>
      <c r="H69" s="39"/>
      <c r="I69" s="12">
        <v>3529.1</v>
      </c>
      <c r="J69" s="41">
        <v>0.05</v>
      </c>
    </row>
    <row r="70" spans="1:10" s="20" customFormat="1" ht="15">
      <c r="A70" s="37" t="s">
        <v>17</v>
      </c>
      <c r="B70" s="38" t="s">
        <v>15</v>
      </c>
      <c r="C70" s="40"/>
      <c r="D70" s="40">
        <v>9326.76</v>
      </c>
      <c r="E70" s="39">
        <f>H70*12</f>
        <v>0</v>
      </c>
      <c r="F70" s="41"/>
      <c r="G70" s="39"/>
      <c r="H70" s="39"/>
      <c r="I70" s="12">
        <v>3529.1</v>
      </c>
      <c r="J70" s="41">
        <v>0.15</v>
      </c>
    </row>
    <row r="71" spans="1:10" s="20" customFormat="1" ht="15">
      <c r="A71" s="37" t="s">
        <v>18</v>
      </c>
      <c r="B71" s="38" t="s">
        <v>15</v>
      </c>
      <c r="C71" s="40"/>
      <c r="D71" s="40">
        <v>1097.78</v>
      </c>
      <c r="E71" s="39">
        <f>H71*12</f>
        <v>0</v>
      </c>
      <c r="F71" s="41"/>
      <c r="G71" s="39"/>
      <c r="H71" s="39"/>
      <c r="I71" s="12">
        <v>3529.1</v>
      </c>
      <c r="J71" s="41">
        <v>0.02</v>
      </c>
    </row>
    <row r="72" spans="1:10" s="20" customFormat="1" ht="15">
      <c r="A72" s="37" t="s">
        <v>42</v>
      </c>
      <c r="B72" s="38" t="s">
        <v>15</v>
      </c>
      <c r="C72" s="40"/>
      <c r="D72" s="40">
        <v>2091.96</v>
      </c>
      <c r="E72" s="39"/>
      <c r="F72" s="41"/>
      <c r="G72" s="39"/>
      <c r="H72" s="39"/>
      <c r="I72" s="12">
        <v>3529.1</v>
      </c>
      <c r="J72" s="41">
        <v>0.02</v>
      </c>
    </row>
    <row r="73" spans="1:10" s="20" customFormat="1" ht="15">
      <c r="A73" s="37" t="s">
        <v>43</v>
      </c>
      <c r="B73" s="38" t="s">
        <v>20</v>
      </c>
      <c r="C73" s="40"/>
      <c r="D73" s="40">
        <v>0</v>
      </c>
      <c r="E73" s="39"/>
      <c r="F73" s="41"/>
      <c r="G73" s="39"/>
      <c r="H73" s="39"/>
      <c r="I73" s="12">
        <v>3529.1</v>
      </c>
      <c r="J73" s="41">
        <v>0.1</v>
      </c>
    </row>
    <row r="74" spans="1:10" s="20" customFormat="1" ht="25.5">
      <c r="A74" s="37" t="s">
        <v>19</v>
      </c>
      <c r="B74" s="38" t="s">
        <v>15</v>
      </c>
      <c r="C74" s="40"/>
      <c r="D74" s="40">
        <v>3635.24</v>
      </c>
      <c r="E74" s="39">
        <f>H74*12</f>
        <v>0</v>
      </c>
      <c r="F74" s="41"/>
      <c r="G74" s="39"/>
      <c r="H74" s="39"/>
      <c r="I74" s="12">
        <v>3529.1</v>
      </c>
      <c r="J74" s="41">
        <v>0.05</v>
      </c>
    </row>
    <row r="75" spans="1:8" s="97" customFormat="1" ht="18.75" customHeight="1">
      <c r="A75" s="94" t="s">
        <v>173</v>
      </c>
      <c r="B75" s="95" t="s">
        <v>15</v>
      </c>
      <c r="C75" s="96"/>
      <c r="D75" s="100">
        <v>875.4</v>
      </c>
      <c r="E75" s="39"/>
      <c r="F75" s="39"/>
      <c r="G75" s="23"/>
      <c r="H75" s="38"/>
    </row>
    <row r="76" spans="1:10" s="20" customFormat="1" ht="25.5">
      <c r="A76" s="37" t="s">
        <v>74</v>
      </c>
      <c r="B76" s="38" t="s">
        <v>15</v>
      </c>
      <c r="C76" s="40"/>
      <c r="D76" s="40">
        <v>14827.09</v>
      </c>
      <c r="E76" s="39"/>
      <c r="F76" s="41"/>
      <c r="G76" s="39"/>
      <c r="H76" s="39"/>
      <c r="I76" s="12">
        <v>3529.1</v>
      </c>
      <c r="J76" s="41">
        <v>0.01</v>
      </c>
    </row>
    <row r="77" spans="1:10" s="20" customFormat="1" ht="33" customHeight="1">
      <c r="A77" s="37" t="s">
        <v>166</v>
      </c>
      <c r="B77" s="44" t="s">
        <v>114</v>
      </c>
      <c r="C77" s="66"/>
      <c r="D77" s="40">
        <v>16078.3</v>
      </c>
      <c r="E77" s="42"/>
      <c r="F77" s="41"/>
      <c r="G77" s="39"/>
      <c r="H77" s="39"/>
      <c r="I77" s="12">
        <v>3529.1</v>
      </c>
      <c r="J77" s="41"/>
    </row>
    <row r="78" spans="1:10" s="32" customFormat="1" ht="33" customHeight="1">
      <c r="A78" s="30" t="s">
        <v>36</v>
      </c>
      <c r="B78" s="23"/>
      <c r="C78" s="24" t="s">
        <v>137</v>
      </c>
      <c r="D78" s="24">
        <f>D79+D80+D81+D82+D83+D86+D84+D85+D87+D88</f>
        <v>32861.2</v>
      </c>
      <c r="E78" s="24">
        <f>SUM(E79:E88)</f>
        <v>0</v>
      </c>
      <c r="F78" s="24">
        <f>SUM(F79:F88)</f>
        <v>0</v>
      </c>
      <c r="G78" s="24">
        <f>D78/I78</f>
        <v>9.31</v>
      </c>
      <c r="H78" s="24">
        <f>G78/12</f>
        <v>0.78</v>
      </c>
      <c r="I78" s="12">
        <v>3529.1</v>
      </c>
      <c r="J78" s="13">
        <v>0.51</v>
      </c>
    </row>
    <row r="79" spans="1:10" s="20" customFormat="1" ht="15">
      <c r="A79" s="37" t="s">
        <v>32</v>
      </c>
      <c r="B79" s="38" t="s">
        <v>46</v>
      </c>
      <c r="C79" s="40"/>
      <c r="D79" s="40">
        <v>3137.99</v>
      </c>
      <c r="E79" s="39"/>
      <c r="F79" s="41"/>
      <c r="G79" s="39"/>
      <c r="H79" s="39"/>
      <c r="I79" s="12">
        <v>3529.1</v>
      </c>
      <c r="J79" s="41">
        <v>0.05</v>
      </c>
    </row>
    <row r="80" spans="1:10" s="20" customFormat="1" ht="25.5">
      <c r="A80" s="37" t="s">
        <v>33</v>
      </c>
      <c r="B80" s="38" t="s">
        <v>39</v>
      </c>
      <c r="C80" s="40"/>
      <c r="D80" s="40">
        <v>2092.02</v>
      </c>
      <c r="E80" s="39"/>
      <c r="F80" s="41"/>
      <c r="G80" s="39"/>
      <c r="H80" s="39"/>
      <c r="I80" s="12">
        <v>3529.1</v>
      </c>
      <c r="J80" s="41">
        <v>0.03</v>
      </c>
    </row>
    <row r="81" spans="1:10" s="20" customFormat="1" ht="15">
      <c r="A81" s="37" t="s">
        <v>50</v>
      </c>
      <c r="B81" s="38" t="s">
        <v>49</v>
      </c>
      <c r="C81" s="40"/>
      <c r="D81" s="40">
        <v>2195.49</v>
      </c>
      <c r="E81" s="39"/>
      <c r="F81" s="41"/>
      <c r="G81" s="39"/>
      <c r="H81" s="39"/>
      <c r="I81" s="12">
        <v>3529.1</v>
      </c>
      <c r="J81" s="41">
        <v>0.03</v>
      </c>
    </row>
    <row r="82" spans="1:10" s="20" customFormat="1" ht="25.5">
      <c r="A82" s="37" t="s">
        <v>47</v>
      </c>
      <c r="B82" s="38" t="s">
        <v>48</v>
      </c>
      <c r="C82" s="40"/>
      <c r="D82" s="40">
        <v>0</v>
      </c>
      <c r="E82" s="39"/>
      <c r="F82" s="41"/>
      <c r="G82" s="39"/>
      <c r="H82" s="39"/>
      <c r="I82" s="12">
        <v>3529.1</v>
      </c>
      <c r="J82" s="41">
        <v>0.03</v>
      </c>
    </row>
    <row r="83" spans="1:10" s="20" customFormat="1" ht="15">
      <c r="A83" s="37" t="s">
        <v>66</v>
      </c>
      <c r="B83" s="44" t="s">
        <v>49</v>
      </c>
      <c r="C83" s="40"/>
      <c r="D83" s="40">
        <v>0</v>
      </c>
      <c r="E83" s="39"/>
      <c r="F83" s="41"/>
      <c r="G83" s="39"/>
      <c r="H83" s="39"/>
      <c r="I83" s="12">
        <v>3529.1</v>
      </c>
      <c r="J83" s="43">
        <v>0.22</v>
      </c>
    </row>
    <row r="84" spans="1:10" s="20" customFormat="1" ht="15">
      <c r="A84" s="37" t="s">
        <v>129</v>
      </c>
      <c r="B84" s="44" t="s">
        <v>15</v>
      </c>
      <c r="C84" s="66"/>
      <c r="D84" s="40">
        <v>0</v>
      </c>
      <c r="E84" s="42"/>
      <c r="F84" s="41"/>
      <c r="G84" s="39"/>
      <c r="H84" s="39"/>
      <c r="I84" s="12">
        <v>3529.1</v>
      </c>
      <c r="J84" s="43"/>
    </row>
    <row r="85" spans="1:10" s="104" customFormat="1" ht="15">
      <c r="A85" s="70" t="s">
        <v>123</v>
      </c>
      <c r="B85" s="45" t="s">
        <v>49</v>
      </c>
      <c r="C85" s="46"/>
      <c r="D85" s="86">
        <v>10673.62</v>
      </c>
      <c r="E85" s="102"/>
      <c r="F85" s="103"/>
      <c r="G85" s="102"/>
      <c r="H85" s="102"/>
      <c r="I85" s="12">
        <v>3529.1</v>
      </c>
      <c r="J85" s="105"/>
    </row>
    <row r="86" spans="1:10" s="20" customFormat="1" ht="15">
      <c r="A86" s="37" t="s">
        <v>44</v>
      </c>
      <c r="B86" s="38" t="s">
        <v>7</v>
      </c>
      <c r="C86" s="66"/>
      <c r="D86" s="40">
        <v>7440.48</v>
      </c>
      <c r="E86" s="42"/>
      <c r="F86" s="41"/>
      <c r="G86" s="39"/>
      <c r="H86" s="39"/>
      <c r="I86" s="12">
        <v>3529.1</v>
      </c>
      <c r="J86" s="41">
        <v>0.12</v>
      </c>
    </row>
    <row r="87" spans="1:10" s="20" customFormat="1" ht="25.5">
      <c r="A87" s="37" t="s">
        <v>116</v>
      </c>
      <c r="B87" s="44" t="s">
        <v>15</v>
      </c>
      <c r="C87" s="66"/>
      <c r="D87" s="40">
        <v>7321.6</v>
      </c>
      <c r="E87" s="42"/>
      <c r="F87" s="41"/>
      <c r="G87" s="39"/>
      <c r="H87" s="39"/>
      <c r="I87" s="12">
        <v>3529.1</v>
      </c>
      <c r="J87" s="69"/>
    </row>
    <row r="88" spans="1:10" s="20" customFormat="1" ht="33" customHeight="1">
      <c r="A88" s="37" t="s">
        <v>115</v>
      </c>
      <c r="B88" s="44" t="s">
        <v>15</v>
      </c>
      <c r="C88" s="40"/>
      <c r="D88" s="40">
        <f>G88*I88</f>
        <v>0</v>
      </c>
      <c r="E88" s="39"/>
      <c r="F88" s="41"/>
      <c r="G88" s="39"/>
      <c r="H88" s="39"/>
      <c r="I88" s="12">
        <v>3529.1</v>
      </c>
      <c r="J88" s="13">
        <v>0</v>
      </c>
    </row>
    <row r="89" spans="1:10" s="20" customFormat="1" ht="30">
      <c r="A89" s="30" t="s">
        <v>37</v>
      </c>
      <c r="B89" s="38"/>
      <c r="C89" s="24" t="s">
        <v>138</v>
      </c>
      <c r="D89" s="24">
        <f>SUM(D90:D94)</f>
        <v>28423.19</v>
      </c>
      <c r="E89" s="24">
        <f>E90+E91+E93</f>
        <v>0</v>
      </c>
      <c r="F89" s="24">
        <f>F90+F91+F93</f>
        <v>0</v>
      </c>
      <c r="G89" s="24">
        <f>D89/I89</f>
        <v>8.05</v>
      </c>
      <c r="H89" s="24">
        <f>G89/12</f>
        <v>0.67</v>
      </c>
      <c r="I89" s="12">
        <v>3529.1</v>
      </c>
      <c r="J89" s="13">
        <v>0.09</v>
      </c>
    </row>
    <row r="90" spans="1:10" s="20" customFormat="1" ht="15" customHeight="1">
      <c r="A90" s="37" t="s">
        <v>117</v>
      </c>
      <c r="B90" s="38" t="s">
        <v>15</v>
      </c>
      <c r="C90" s="72"/>
      <c r="D90" s="40">
        <v>0</v>
      </c>
      <c r="E90" s="39"/>
      <c r="F90" s="41"/>
      <c r="G90" s="39"/>
      <c r="H90" s="39"/>
      <c r="I90" s="12">
        <v>3529.1</v>
      </c>
      <c r="J90" s="41"/>
    </row>
    <row r="91" spans="1:10" s="104" customFormat="1" ht="15">
      <c r="A91" s="101" t="s">
        <v>167</v>
      </c>
      <c r="B91" s="45" t="s">
        <v>49</v>
      </c>
      <c r="C91" s="33"/>
      <c r="D91" s="86">
        <v>13960.49</v>
      </c>
      <c r="E91" s="102"/>
      <c r="F91" s="103"/>
      <c r="G91" s="102"/>
      <c r="H91" s="102"/>
      <c r="I91" s="12">
        <v>3529.1</v>
      </c>
      <c r="J91" s="103">
        <v>0.06</v>
      </c>
    </row>
    <row r="92" spans="1:10" s="104" customFormat="1" ht="15">
      <c r="A92" s="70" t="s">
        <v>168</v>
      </c>
      <c r="B92" s="45" t="s">
        <v>49</v>
      </c>
      <c r="C92" s="46"/>
      <c r="D92" s="86">
        <v>14462.7</v>
      </c>
      <c r="E92" s="102"/>
      <c r="F92" s="103"/>
      <c r="G92" s="102"/>
      <c r="H92" s="102"/>
      <c r="I92" s="12"/>
      <c r="J92" s="105"/>
    </row>
    <row r="93" spans="1:10" s="20" customFormat="1" ht="15" customHeight="1">
      <c r="A93" s="37" t="s">
        <v>118</v>
      </c>
      <c r="B93" s="44" t="s">
        <v>114</v>
      </c>
      <c r="C93" s="72"/>
      <c r="D93" s="40">
        <f>G93*I93</f>
        <v>0</v>
      </c>
      <c r="E93" s="39"/>
      <c r="F93" s="41"/>
      <c r="G93" s="39"/>
      <c r="H93" s="39"/>
      <c r="I93" s="12">
        <v>3529.1</v>
      </c>
      <c r="J93" s="13">
        <v>0</v>
      </c>
    </row>
    <row r="94" spans="1:10" s="20" customFormat="1" ht="30" customHeight="1">
      <c r="A94" s="37" t="s">
        <v>119</v>
      </c>
      <c r="B94" s="44" t="s">
        <v>114</v>
      </c>
      <c r="C94" s="33"/>
      <c r="D94" s="46">
        <v>0</v>
      </c>
      <c r="E94" s="42"/>
      <c r="F94" s="66"/>
      <c r="G94" s="42"/>
      <c r="H94" s="42"/>
      <c r="I94" s="12">
        <v>3529.1</v>
      </c>
      <c r="J94" s="13"/>
    </row>
    <row r="95" spans="1:10" s="20" customFormat="1" ht="21.75" customHeight="1">
      <c r="A95" s="30" t="s">
        <v>120</v>
      </c>
      <c r="B95" s="38"/>
      <c r="C95" s="24" t="s">
        <v>139</v>
      </c>
      <c r="D95" s="24">
        <f>D97+D98+D96+D99+D100+D101</f>
        <v>41533.67</v>
      </c>
      <c r="E95" s="24">
        <f>SUM(E96:E101)</f>
        <v>0</v>
      </c>
      <c r="F95" s="24">
        <f>SUM(F96:F101)</f>
        <v>0</v>
      </c>
      <c r="G95" s="24">
        <f>D95/I95</f>
        <v>11.77</v>
      </c>
      <c r="H95" s="24">
        <f>G95/12</f>
        <v>0.98</v>
      </c>
      <c r="I95" s="12">
        <v>3529.1</v>
      </c>
      <c r="J95" s="13">
        <v>0.28</v>
      </c>
    </row>
    <row r="96" spans="1:10" s="20" customFormat="1" ht="15" customHeight="1">
      <c r="A96" s="37" t="s">
        <v>34</v>
      </c>
      <c r="B96" s="38" t="s">
        <v>7</v>
      </c>
      <c r="C96" s="72"/>
      <c r="D96" s="40">
        <f>G96*I96</f>
        <v>0</v>
      </c>
      <c r="E96" s="39"/>
      <c r="F96" s="41"/>
      <c r="G96" s="39"/>
      <c r="H96" s="39"/>
      <c r="I96" s="12">
        <v>3529.1</v>
      </c>
      <c r="J96" s="13">
        <v>0</v>
      </c>
    </row>
    <row r="97" spans="1:10" s="20" customFormat="1" ht="44.25" customHeight="1">
      <c r="A97" s="37" t="s">
        <v>78</v>
      </c>
      <c r="B97" s="38" t="s">
        <v>15</v>
      </c>
      <c r="C97" s="72"/>
      <c r="D97" s="40">
        <v>11419.63</v>
      </c>
      <c r="E97" s="39"/>
      <c r="F97" s="41"/>
      <c r="G97" s="39"/>
      <c r="H97" s="39"/>
      <c r="I97" s="12">
        <v>3529.1</v>
      </c>
      <c r="J97" s="41">
        <v>0.18</v>
      </c>
    </row>
    <row r="98" spans="1:10" s="20" customFormat="1" ht="41.25" customHeight="1">
      <c r="A98" s="37" t="s">
        <v>83</v>
      </c>
      <c r="B98" s="38" t="s">
        <v>15</v>
      </c>
      <c r="C98" s="72"/>
      <c r="D98" s="40">
        <v>1093.4</v>
      </c>
      <c r="E98" s="39"/>
      <c r="F98" s="41"/>
      <c r="G98" s="39"/>
      <c r="H98" s="39"/>
      <c r="I98" s="12">
        <v>3529.1</v>
      </c>
      <c r="J98" s="41">
        <v>0.02</v>
      </c>
    </row>
    <row r="99" spans="1:10" s="20" customFormat="1" ht="27.75" customHeight="1">
      <c r="A99" s="37" t="s">
        <v>52</v>
      </c>
      <c r="B99" s="38" t="s">
        <v>10</v>
      </c>
      <c r="C99" s="72"/>
      <c r="D99" s="40">
        <v>0</v>
      </c>
      <c r="E99" s="39"/>
      <c r="F99" s="41"/>
      <c r="G99" s="39"/>
      <c r="H99" s="39"/>
      <c r="I99" s="12">
        <v>3529.1</v>
      </c>
      <c r="J99" s="43"/>
    </row>
    <row r="100" spans="1:10" s="20" customFormat="1" ht="25.5" customHeight="1">
      <c r="A100" s="37" t="s">
        <v>75</v>
      </c>
      <c r="B100" s="44" t="s">
        <v>76</v>
      </c>
      <c r="C100" s="72"/>
      <c r="D100" s="40">
        <f>G100*I100</f>
        <v>0</v>
      </c>
      <c r="E100" s="39"/>
      <c r="F100" s="41"/>
      <c r="G100" s="39"/>
      <c r="H100" s="39"/>
      <c r="I100" s="12">
        <v>3529.1</v>
      </c>
      <c r="J100" s="13">
        <v>0</v>
      </c>
    </row>
    <row r="101" spans="1:10" s="20" customFormat="1" ht="60.75" customHeight="1">
      <c r="A101" s="37" t="s">
        <v>84</v>
      </c>
      <c r="B101" s="44" t="s">
        <v>70</v>
      </c>
      <c r="C101" s="72"/>
      <c r="D101" s="40">
        <v>29020.64</v>
      </c>
      <c r="E101" s="39"/>
      <c r="F101" s="41"/>
      <c r="G101" s="39"/>
      <c r="H101" s="39"/>
      <c r="I101" s="12">
        <v>3529.1</v>
      </c>
      <c r="J101" s="13">
        <v>0</v>
      </c>
    </row>
    <row r="102" spans="1:10" s="20" customFormat="1" ht="15">
      <c r="A102" s="30" t="s">
        <v>38</v>
      </c>
      <c r="B102" s="38"/>
      <c r="C102" s="24" t="s">
        <v>140</v>
      </c>
      <c r="D102" s="24">
        <f>D103</f>
        <v>1311.87</v>
      </c>
      <c r="E102" s="24" t="e">
        <f>E103+#REF!+#REF!</f>
        <v>#REF!</v>
      </c>
      <c r="F102" s="24" t="e">
        <f>F103+#REF!+#REF!</f>
        <v>#REF!</v>
      </c>
      <c r="G102" s="24">
        <f>D102/I102</f>
        <v>0.37</v>
      </c>
      <c r="H102" s="24">
        <f>G102/12</f>
        <v>0.03</v>
      </c>
      <c r="I102" s="12">
        <v>3529.1</v>
      </c>
      <c r="J102" s="13">
        <v>0.14</v>
      </c>
    </row>
    <row r="103" spans="1:10" s="20" customFormat="1" ht="15">
      <c r="A103" s="37" t="s">
        <v>35</v>
      </c>
      <c r="B103" s="38" t="s">
        <v>15</v>
      </c>
      <c r="C103" s="40"/>
      <c r="D103" s="40">
        <v>1311.87</v>
      </c>
      <c r="E103" s="39"/>
      <c r="F103" s="41"/>
      <c r="G103" s="39"/>
      <c r="H103" s="39"/>
      <c r="I103" s="12">
        <v>3529.1</v>
      </c>
      <c r="J103" s="41">
        <v>0.02</v>
      </c>
    </row>
    <row r="104" spans="1:10" s="12" customFormat="1" ht="15">
      <c r="A104" s="30" t="s">
        <v>41</v>
      </c>
      <c r="B104" s="23"/>
      <c r="C104" s="24" t="s">
        <v>141</v>
      </c>
      <c r="D104" s="24">
        <f>D105+D107+D106</f>
        <v>41516.67</v>
      </c>
      <c r="E104" s="24">
        <f>E105+E107</f>
        <v>0</v>
      </c>
      <c r="F104" s="24">
        <f>F105+F107</f>
        <v>0</v>
      </c>
      <c r="G104" s="24">
        <f>D104/I104</f>
        <v>11.76</v>
      </c>
      <c r="H104" s="24">
        <f>G104/12</f>
        <v>0.98</v>
      </c>
      <c r="I104" s="12">
        <v>3529.1</v>
      </c>
      <c r="J104" s="13">
        <v>0.03</v>
      </c>
    </row>
    <row r="105" spans="1:10" s="20" customFormat="1" ht="46.5" customHeight="1">
      <c r="A105" s="70" t="s">
        <v>121</v>
      </c>
      <c r="B105" s="44" t="s">
        <v>20</v>
      </c>
      <c r="C105" s="40"/>
      <c r="D105" s="40">
        <v>20800</v>
      </c>
      <c r="E105" s="39"/>
      <c r="F105" s="41"/>
      <c r="G105" s="39"/>
      <c r="H105" s="39"/>
      <c r="I105" s="12">
        <v>3529.1</v>
      </c>
      <c r="J105" s="41">
        <v>0.03</v>
      </c>
    </row>
    <row r="106" spans="1:10" s="20" customFormat="1" ht="26.25" customHeight="1">
      <c r="A106" s="70" t="s">
        <v>177</v>
      </c>
      <c r="B106" s="44" t="s">
        <v>49</v>
      </c>
      <c r="C106" s="40"/>
      <c r="D106" s="40">
        <v>6050</v>
      </c>
      <c r="E106" s="39"/>
      <c r="F106" s="41"/>
      <c r="G106" s="39"/>
      <c r="H106" s="39"/>
      <c r="I106" s="12"/>
      <c r="J106" s="69"/>
    </row>
    <row r="107" spans="1:10" s="20" customFormat="1" ht="21" customHeight="1">
      <c r="A107" s="70" t="s">
        <v>176</v>
      </c>
      <c r="B107" s="44" t="s">
        <v>70</v>
      </c>
      <c r="C107" s="40"/>
      <c r="D107" s="40">
        <v>14666.67</v>
      </c>
      <c r="E107" s="39"/>
      <c r="F107" s="41"/>
      <c r="G107" s="39"/>
      <c r="H107" s="39"/>
      <c r="I107" s="12">
        <v>3529.1</v>
      </c>
      <c r="J107" s="13">
        <v>0</v>
      </c>
    </row>
    <row r="108" spans="1:10" s="12" customFormat="1" ht="15">
      <c r="A108" s="30" t="s">
        <v>40</v>
      </c>
      <c r="B108" s="23"/>
      <c r="C108" s="24" t="s">
        <v>142</v>
      </c>
      <c r="D108" s="24">
        <f>D109+D110</f>
        <v>20728.44</v>
      </c>
      <c r="E108" s="24" t="e">
        <f>E109+E110+#REF!</f>
        <v>#REF!</v>
      </c>
      <c r="F108" s="24" t="e">
        <f>F109+F110+#REF!</f>
        <v>#REF!</v>
      </c>
      <c r="G108" s="24">
        <f>D108/I108</f>
        <v>5.87</v>
      </c>
      <c r="H108" s="24">
        <f>G108/12</f>
        <v>0.49</v>
      </c>
      <c r="I108" s="12">
        <v>3529.1</v>
      </c>
      <c r="J108" s="13">
        <v>0.31</v>
      </c>
    </row>
    <row r="109" spans="1:10" s="20" customFormat="1" ht="15">
      <c r="A109" s="37" t="s">
        <v>51</v>
      </c>
      <c r="B109" s="38" t="s">
        <v>46</v>
      </c>
      <c r="C109" s="40"/>
      <c r="D109" s="40">
        <v>20728.44</v>
      </c>
      <c r="E109" s="39"/>
      <c r="F109" s="41"/>
      <c r="G109" s="39"/>
      <c r="H109" s="39"/>
      <c r="I109" s="12">
        <v>3529.1</v>
      </c>
      <c r="J109" s="41">
        <v>0.26</v>
      </c>
    </row>
    <row r="110" spans="1:10" s="20" customFormat="1" ht="15">
      <c r="A110" s="37" t="s">
        <v>65</v>
      </c>
      <c r="B110" s="38" t="s">
        <v>46</v>
      </c>
      <c r="C110" s="40"/>
      <c r="D110" s="40">
        <v>0</v>
      </c>
      <c r="E110" s="39"/>
      <c r="F110" s="41"/>
      <c r="G110" s="39"/>
      <c r="H110" s="39"/>
      <c r="I110" s="12">
        <v>3529.1</v>
      </c>
      <c r="J110" s="41">
        <v>0.05</v>
      </c>
    </row>
    <row r="111" spans="1:10" s="12" customFormat="1" ht="117">
      <c r="A111" s="30" t="s">
        <v>178</v>
      </c>
      <c r="B111" s="23" t="s">
        <v>10</v>
      </c>
      <c r="C111" s="33"/>
      <c r="D111" s="33">
        <v>50000</v>
      </c>
      <c r="E111" s="33">
        <f>H111*12</f>
        <v>14.16</v>
      </c>
      <c r="F111" s="33"/>
      <c r="G111" s="33">
        <f>D111/I111</f>
        <v>14.17</v>
      </c>
      <c r="H111" s="33">
        <f>G111/12</f>
        <v>1.18</v>
      </c>
      <c r="I111" s="12">
        <v>3529.1</v>
      </c>
      <c r="J111" s="13">
        <v>0.3</v>
      </c>
    </row>
    <row r="112" spans="1:10" s="12" customFormat="1" ht="18.75">
      <c r="A112" s="107" t="s">
        <v>179</v>
      </c>
      <c r="B112" s="23" t="s">
        <v>7</v>
      </c>
      <c r="C112" s="24"/>
      <c r="D112" s="24">
        <f>2263.16+6111.6</f>
        <v>8374.76</v>
      </c>
      <c r="E112" s="24"/>
      <c r="F112" s="24"/>
      <c r="G112" s="24">
        <f>D112/I112</f>
        <v>2.37</v>
      </c>
      <c r="H112" s="24">
        <f>G112/12</f>
        <v>0.2</v>
      </c>
      <c r="I112" s="12">
        <v>3529.1</v>
      </c>
      <c r="J112" s="13"/>
    </row>
    <row r="113" spans="1:10" s="12" customFormat="1" ht="18.75">
      <c r="A113" s="107" t="s">
        <v>180</v>
      </c>
      <c r="B113" s="23" t="s">
        <v>7</v>
      </c>
      <c r="C113" s="24"/>
      <c r="D113" s="24">
        <f>(2263.16+5137.21)</f>
        <v>7400.37</v>
      </c>
      <c r="E113" s="24"/>
      <c r="F113" s="24"/>
      <c r="G113" s="24">
        <f>D113/I113</f>
        <v>2.1</v>
      </c>
      <c r="H113" s="24">
        <f>G113/12</f>
        <v>0.18</v>
      </c>
      <c r="I113" s="12">
        <v>3529.1</v>
      </c>
      <c r="J113" s="13"/>
    </row>
    <row r="114" spans="1:10" s="12" customFormat="1" ht="18.75">
      <c r="A114" s="107" t="s">
        <v>181</v>
      </c>
      <c r="B114" s="23" t="s">
        <v>7</v>
      </c>
      <c r="C114" s="24"/>
      <c r="D114" s="24">
        <v>27230.21</v>
      </c>
      <c r="E114" s="24"/>
      <c r="F114" s="24"/>
      <c r="G114" s="24">
        <f>D114/I114</f>
        <v>7.72</v>
      </c>
      <c r="H114" s="24">
        <f>G114/12</f>
        <v>0.64</v>
      </c>
      <c r="I114" s="12">
        <v>3529.1</v>
      </c>
      <c r="J114" s="13"/>
    </row>
    <row r="115" spans="1:10" s="12" customFormat="1" ht="18.75">
      <c r="A115" s="107" t="s">
        <v>182</v>
      </c>
      <c r="B115" s="23" t="s">
        <v>7</v>
      </c>
      <c r="C115" s="24"/>
      <c r="D115" s="24">
        <v>10850.19</v>
      </c>
      <c r="E115" s="24"/>
      <c r="F115" s="24"/>
      <c r="G115" s="24">
        <f>D115/I115</f>
        <v>3.07</v>
      </c>
      <c r="H115" s="24">
        <f>G115/12</f>
        <v>0.26</v>
      </c>
      <c r="I115" s="12">
        <v>3529.1</v>
      </c>
      <c r="J115" s="13"/>
    </row>
    <row r="116" spans="1:10" s="12" customFormat="1" ht="19.5" thickBot="1">
      <c r="A116" s="98" t="s">
        <v>68</v>
      </c>
      <c r="B116" s="99" t="s">
        <v>9</v>
      </c>
      <c r="C116" s="33"/>
      <c r="D116" s="47">
        <f>G116*I116</f>
        <v>87239.35</v>
      </c>
      <c r="E116" s="33"/>
      <c r="F116" s="47"/>
      <c r="G116" s="33">
        <f>12*H116</f>
        <v>24.72</v>
      </c>
      <c r="H116" s="33">
        <v>2.06</v>
      </c>
      <c r="I116" s="12">
        <v>3529.1</v>
      </c>
      <c r="J116" s="13"/>
    </row>
    <row r="117" spans="1:10" s="12" customFormat="1" ht="19.5" thickBot="1">
      <c r="A117" s="48" t="s">
        <v>29</v>
      </c>
      <c r="B117" s="49"/>
      <c r="C117" s="71"/>
      <c r="D117" s="106">
        <f>D116+D111+D108+D104+D102+D95+D89+D78+D63+D62+D61+D60+D49+D48+D47+D40+D39+D28+D16+D41+D115+D114+D113+D112+D59</f>
        <v>1233122.82</v>
      </c>
      <c r="E117" s="106" t="e">
        <f>E116+E111+E108+E104+E102+E95+E89+E78+E63+E62+E61+E60+E49+E48+E47+E40+E39+E28+E16+E41+E115+E114+E113+E112+E59</f>
        <v>#REF!</v>
      </c>
      <c r="F117" s="106" t="e">
        <f>F116+F111+F108+F104+F102+F95+F89+F78+F63+F62+F61+F60+F49+F48+F47+F40+F39+F28+F16+F41+F115+F114+F113+F112+F59</f>
        <v>#REF!</v>
      </c>
      <c r="G117" s="106">
        <f>G116+G111+G108+G104+G102+G95+G89+G78+G63+G62+G61+G60+G49+G48+G47+G40+G39+G28+G16+G41+G115+G114+G113+G112+G59</f>
        <v>349.41</v>
      </c>
      <c r="H117" s="106">
        <f>H116+H111+H108+H104+H102+H95+H89+H78+H63+H62+H61+H60+H49+H48+H47+H40+H39+H28+H16+H41+H115+H114+H113+H112+H59</f>
        <v>29.13</v>
      </c>
      <c r="I117" s="12">
        <v>3529.1</v>
      </c>
      <c r="J117" s="50">
        <v>11.22</v>
      </c>
    </row>
    <row r="118" spans="1:10" s="55" customFormat="1" ht="15.75" thickBot="1">
      <c r="A118" s="54"/>
      <c r="I118" s="12">
        <v>3529.1</v>
      </c>
      <c r="J118" s="56"/>
    </row>
    <row r="119" spans="1:10" s="77" customFormat="1" ht="38.25" thickBot="1">
      <c r="A119" s="51" t="s">
        <v>67</v>
      </c>
      <c r="B119" s="76"/>
      <c r="C119" s="76"/>
      <c r="D119" s="83">
        <f>SUM(D120:D142)</f>
        <v>2162108.58</v>
      </c>
      <c r="E119" s="83">
        <f>SUM(E120:E142)</f>
        <v>0</v>
      </c>
      <c r="F119" s="83">
        <f>SUM(F120:F142)</f>
        <v>0</v>
      </c>
      <c r="G119" s="83">
        <f>SUM(G120:G142)</f>
        <v>612.65</v>
      </c>
      <c r="H119" s="83">
        <f>SUM(H120:H142)</f>
        <v>51.06</v>
      </c>
      <c r="I119" s="77">
        <v>3529.1</v>
      </c>
      <c r="J119" s="78"/>
    </row>
    <row r="120" spans="1:10" s="12" customFormat="1" ht="15.75" thickBot="1">
      <c r="A120" s="79" t="s">
        <v>146</v>
      </c>
      <c r="B120" s="73"/>
      <c r="C120" s="67"/>
      <c r="D120" s="84">
        <v>43407.63</v>
      </c>
      <c r="E120" s="84"/>
      <c r="F120" s="84"/>
      <c r="G120" s="84">
        <f>D120/I120</f>
        <v>12.3</v>
      </c>
      <c r="H120" s="85">
        <f>G120/12</f>
        <v>1.03</v>
      </c>
      <c r="I120" s="12">
        <v>3529.1</v>
      </c>
      <c r="J120" s="13"/>
    </row>
    <row r="121" spans="1:10" s="12" customFormat="1" ht="15.75" thickBot="1">
      <c r="A121" s="70" t="s">
        <v>147</v>
      </c>
      <c r="B121" s="45"/>
      <c r="C121" s="46"/>
      <c r="D121" s="86">
        <v>44213.33</v>
      </c>
      <c r="E121" s="86"/>
      <c r="F121" s="86"/>
      <c r="G121" s="86">
        <f>D121/I121</f>
        <v>12.53</v>
      </c>
      <c r="H121" s="85">
        <f aca="true" t="shared" si="0" ref="H121:H142">G121/12</f>
        <v>1.04</v>
      </c>
      <c r="I121" s="12">
        <v>3529.1</v>
      </c>
      <c r="J121" s="13"/>
    </row>
    <row r="122" spans="1:10" s="12" customFormat="1" ht="15.75" thickBot="1">
      <c r="A122" s="70" t="s">
        <v>148</v>
      </c>
      <c r="B122" s="45"/>
      <c r="C122" s="46"/>
      <c r="D122" s="86">
        <v>78297.86</v>
      </c>
      <c r="E122" s="86"/>
      <c r="F122" s="86"/>
      <c r="G122" s="86">
        <f>D122/I122</f>
        <v>22.19</v>
      </c>
      <c r="H122" s="85">
        <f t="shared" si="0"/>
        <v>1.85</v>
      </c>
      <c r="I122" s="12">
        <v>3529.1</v>
      </c>
      <c r="J122" s="13"/>
    </row>
    <row r="123" spans="1:10" s="12" customFormat="1" ht="15.75" thickBot="1">
      <c r="A123" s="70" t="s">
        <v>149</v>
      </c>
      <c r="B123" s="45"/>
      <c r="C123" s="46"/>
      <c r="D123" s="86">
        <v>45356.26</v>
      </c>
      <c r="E123" s="86"/>
      <c r="F123" s="86"/>
      <c r="G123" s="86">
        <f aca="true" t="shared" si="1" ref="G123:G142">D123/I123</f>
        <v>12.85</v>
      </c>
      <c r="H123" s="85">
        <f t="shared" si="0"/>
        <v>1.07</v>
      </c>
      <c r="I123" s="12">
        <v>3529.1</v>
      </c>
      <c r="J123" s="13"/>
    </row>
    <row r="124" spans="1:10" s="12" customFormat="1" ht="15.75" thickBot="1">
      <c r="A124" s="70" t="s">
        <v>150</v>
      </c>
      <c r="B124" s="45"/>
      <c r="C124" s="46"/>
      <c r="D124" s="86">
        <v>22678.94</v>
      </c>
      <c r="E124" s="86"/>
      <c r="F124" s="86"/>
      <c r="G124" s="86">
        <f t="shared" si="1"/>
        <v>6.43</v>
      </c>
      <c r="H124" s="85">
        <f t="shared" si="0"/>
        <v>0.54</v>
      </c>
      <c r="I124" s="12">
        <v>3529.1</v>
      </c>
      <c r="J124" s="13"/>
    </row>
    <row r="125" spans="1:10" s="12" customFormat="1" ht="15.75" thickBot="1">
      <c r="A125" s="70" t="s">
        <v>151</v>
      </c>
      <c r="B125" s="45"/>
      <c r="C125" s="46"/>
      <c r="D125" s="86">
        <v>9138.85</v>
      </c>
      <c r="E125" s="86"/>
      <c r="F125" s="86"/>
      <c r="G125" s="86">
        <f t="shared" si="1"/>
        <v>2.59</v>
      </c>
      <c r="H125" s="85">
        <f t="shared" si="0"/>
        <v>0.22</v>
      </c>
      <c r="I125" s="12">
        <v>3529.1</v>
      </c>
      <c r="J125" s="13"/>
    </row>
    <row r="126" spans="1:10" s="12" customFormat="1" ht="15.75" thickBot="1">
      <c r="A126" s="70" t="s">
        <v>152</v>
      </c>
      <c r="B126" s="45"/>
      <c r="C126" s="46"/>
      <c r="D126" s="86">
        <v>19448.26</v>
      </c>
      <c r="E126" s="86"/>
      <c r="F126" s="86"/>
      <c r="G126" s="86">
        <f t="shared" si="1"/>
        <v>5.51</v>
      </c>
      <c r="H126" s="85">
        <f t="shared" si="0"/>
        <v>0.46</v>
      </c>
      <c r="I126" s="12">
        <v>3529.1</v>
      </c>
      <c r="J126" s="13"/>
    </row>
    <row r="127" spans="1:10" s="12" customFormat="1" ht="15.75" thickBot="1">
      <c r="A127" s="70" t="s">
        <v>153</v>
      </c>
      <c r="B127" s="45"/>
      <c r="C127" s="46"/>
      <c r="D127" s="86">
        <v>544234.7</v>
      </c>
      <c r="E127" s="86"/>
      <c r="F127" s="86"/>
      <c r="G127" s="86">
        <f t="shared" si="1"/>
        <v>154.21</v>
      </c>
      <c r="H127" s="85">
        <f t="shared" si="0"/>
        <v>12.85</v>
      </c>
      <c r="I127" s="12">
        <v>3529.1</v>
      </c>
      <c r="J127" s="13"/>
    </row>
    <row r="128" spans="1:10" s="12" customFormat="1" ht="15.75" thickBot="1">
      <c r="A128" s="70" t="s">
        <v>154</v>
      </c>
      <c r="B128" s="45"/>
      <c r="C128" s="46"/>
      <c r="D128" s="86">
        <v>4984.71</v>
      </c>
      <c r="E128" s="86"/>
      <c r="F128" s="86"/>
      <c r="G128" s="86">
        <f t="shared" si="1"/>
        <v>1.41</v>
      </c>
      <c r="H128" s="85">
        <f t="shared" si="0"/>
        <v>0.12</v>
      </c>
      <c r="I128" s="12">
        <v>3529.1</v>
      </c>
      <c r="J128" s="13"/>
    </row>
    <row r="129" spans="1:10" s="12" customFormat="1" ht="15.75" thickBot="1">
      <c r="A129" s="70" t="s">
        <v>155</v>
      </c>
      <c r="B129" s="45"/>
      <c r="C129" s="46"/>
      <c r="D129" s="86">
        <v>119603.03</v>
      </c>
      <c r="E129" s="86"/>
      <c r="F129" s="86"/>
      <c r="G129" s="86">
        <f t="shared" si="1"/>
        <v>33.89</v>
      </c>
      <c r="H129" s="85">
        <f t="shared" si="0"/>
        <v>2.82</v>
      </c>
      <c r="I129" s="12">
        <v>3529.1</v>
      </c>
      <c r="J129" s="13"/>
    </row>
    <row r="130" spans="1:10" s="12" customFormat="1" ht="15.75" thickBot="1">
      <c r="A130" s="70" t="s">
        <v>156</v>
      </c>
      <c r="B130" s="45"/>
      <c r="C130" s="46"/>
      <c r="D130" s="86">
        <v>6875.59</v>
      </c>
      <c r="E130" s="86"/>
      <c r="F130" s="86"/>
      <c r="G130" s="86">
        <f t="shared" si="1"/>
        <v>1.95</v>
      </c>
      <c r="H130" s="85">
        <f t="shared" si="0"/>
        <v>0.16</v>
      </c>
      <c r="I130" s="12">
        <v>3529.1</v>
      </c>
      <c r="J130" s="13"/>
    </row>
    <row r="131" spans="1:10" s="12" customFormat="1" ht="15.75" thickBot="1">
      <c r="A131" s="70" t="s">
        <v>157</v>
      </c>
      <c r="B131" s="45"/>
      <c r="C131" s="46"/>
      <c r="D131" s="86">
        <v>17355.03</v>
      </c>
      <c r="E131" s="86"/>
      <c r="F131" s="86"/>
      <c r="G131" s="86">
        <f t="shared" si="1"/>
        <v>4.92</v>
      </c>
      <c r="H131" s="85">
        <f t="shared" si="0"/>
        <v>0.41</v>
      </c>
      <c r="I131" s="12">
        <v>3529.1</v>
      </c>
      <c r="J131" s="13"/>
    </row>
    <row r="132" spans="1:10" s="12" customFormat="1" ht="15.75" thickBot="1">
      <c r="A132" s="70" t="s">
        <v>158</v>
      </c>
      <c r="B132" s="45"/>
      <c r="C132" s="46"/>
      <c r="D132" s="86">
        <v>16953.31</v>
      </c>
      <c r="E132" s="86"/>
      <c r="F132" s="86"/>
      <c r="G132" s="86">
        <f t="shared" si="1"/>
        <v>4.8</v>
      </c>
      <c r="H132" s="85">
        <f t="shared" si="0"/>
        <v>0.4</v>
      </c>
      <c r="I132" s="12">
        <v>3529.1</v>
      </c>
      <c r="J132" s="13"/>
    </row>
    <row r="133" spans="1:10" s="12" customFormat="1" ht="15.75" thickBot="1">
      <c r="A133" s="70" t="s">
        <v>159</v>
      </c>
      <c r="B133" s="45"/>
      <c r="C133" s="46"/>
      <c r="D133" s="86">
        <v>8096.5</v>
      </c>
      <c r="E133" s="86"/>
      <c r="F133" s="86"/>
      <c r="G133" s="86">
        <f t="shared" si="1"/>
        <v>2.29</v>
      </c>
      <c r="H133" s="85">
        <f t="shared" si="0"/>
        <v>0.19</v>
      </c>
      <c r="I133" s="12">
        <v>3529.1</v>
      </c>
      <c r="J133" s="13"/>
    </row>
    <row r="134" spans="1:10" s="12" customFormat="1" ht="15.75" thickBot="1">
      <c r="A134" s="70" t="s">
        <v>160</v>
      </c>
      <c r="B134" s="45"/>
      <c r="C134" s="46"/>
      <c r="D134" s="86">
        <v>5601.06</v>
      </c>
      <c r="E134" s="86"/>
      <c r="F134" s="86"/>
      <c r="G134" s="86">
        <f t="shared" si="1"/>
        <v>1.59</v>
      </c>
      <c r="H134" s="85">
        <f t="shared" si="0"/>
        <v>0.13</v>
      </c>
      <c r="I134" s="12">
        <v>3529.1</v>
      </c>
      <c r="J134" s="13"/>
    </row>
    <row r="135" spans="1:10" s="12" customFormat="1" ht="15.75" thickBot="1">
      <c r="A135" s="70" t="s">
        <v>161</v>
      </c>
      <c r="B135" s="45"/>
      <c r="C135" s="46"/>
      <c r="D135" s="86">
        <v>120751.13</v>
      </c>
      <c r="E135" s="86"/>
      <c r="F135" s="86"/>
      <c r="G135" s="86">
        <f t="shared" si="1"/>
        <v>34.22</v>
      </c>
      <c r="H135" s="85">
        <f t="shared" si="0"/>
        <v>2.85</v>
      </c>
      <c r="I135" s="12">
        <v>3529.1</v>
      </c>
      <c r="J135" s="13"/>
    </row>
    <row r="136" spans="1:10" s="12" customFormat="1" ht="15.75" thickBot="1">
      <c r="A136" s="70" t="s">
        <v>162</v>
      </c>
      <c r="B136" s="45"/>
      <c r="C136" s="46"/>
      <c r="D136" s="86">
        <v>6196.17</v>
      </c>
      <c r="E136" s="86"/>
      <c r="F136" s="86"/>
      <c r="G136" s="86">
        <f t="shared" si="1"/>
        <v>1.76</v>
      </c>
      <c r="H136" s="85">
        <f t="shared" si="0"/>
        <v>0.15</v>
      </c>
      <c r="I136" s="12">
        <v>3529.1</v>
      </c>
      <c r="J136" s="13"/>
    </row>
    <row r="137" spans="1:10" s="12" customFormat="1" ht="15.75" thickBot="1">
      <c r="A137" s="70" t="s">
        <v>163</v>
      </c>
      <c r="B137" s="45"/>
      <c r="C137" s="46"/>
      <c r="D137" s="86">
        <v>5124.27</v>
      </c>
      <c r="E137" s="86"/>
      <c r="F137" s="86"/>
      <c r="G137" s="86">
        <f t="shared" si="1"/>
        <v>1.45</v>
      </c>
      <c r="H137" s="85">
        <f t="shared" si="0"/>
        <v>0.12</v>
      </c>
      <c r="I137" s="12">
        <v>3529.1</v>
      </c>
      <c r="J137" s="13"/>
    </row>
    <row r="138" spans="1:10" s="12" customFormat="1" ht="15.75" thickBot="1">
      <c r="A138" s="70" t="s">
        <v>164</v>
      </c>
      <c r="B138" s="45"/>
      <c r="C138" s="46"/>
      <c r="D138" s="86">
        <v>21117.26</v>
      </c>
      <c r="E138" s="86"/>
      <c r="F138" s="86"/>
      <c r="G138" s="86">
        <f t="shared" si="1"/>
        <v>5.98</v>
      </c>
      <c r="H138" s="85">
        <f t="shared" si="0"/>
        <v>0.5</v>
      </c>
      <c r="I138" s="12">
        <v>3529.1</v>
      </c>
      <c r="J138" s="13"/>
    </row>
    <row r="139" spans="1:10" s="12" customFormat="1" ht="15.75" thickBot="1">
      <c r="A139" s="70" t="s">
        <v>165</v>
      </c>
      <c r="B139" s="45"/>
      <c r="C139" s="46"/>
      <c r="D139" s="86">
        <v>126872.37</v>
      </c>
      <c r="E139" s="86"/>
      <c r="F139" s="86"/>
      <c r="G139" s="86">
        <f t="shared" si="1"/>
        <v>35.95</v>
      </c>
      <c r="H139" s="85">
        <f t="shared" si="0"/>
        <v>3</v>
      </c>
      <c r="I139" s="12">
        <v>3529.1</v>
      </c>
      <c r="J139" s="13"/>
    </row>
    <row r="140" spans="1:10" s="12" customFormat="1" ht="15.75" thickBot="1">
      <c r="A140" s="70" t="s">
        <v>143</v>
      </c>
      <c r="B140" s="45"/>
      <c r="C140" s="46"/>
      <c r="D140" s="86">
        <v>25939.32</v>
      </c>
      <c r="E140" s="86"/>
      <c r="F140" s="86"/>
      <c r="G140" s="86">
        <f t="shared" si="1"/>
        <v>7.35</v>
      </c>
      <c r="H140" s="85">
        <f t="shared" si="0"/>
        <v>0.61</v>
      </c>
      <c r="I140" s="12">
        <v>3529.1</v>
      </c>
      <c r="J140" s="13"/>
    </row>
    <row r="141" spans="1:10" s="12" customFormat="1" ht="15.75" thickBot="1">
      <c r="A141" s="70" t="s">
        <v>144</v>
      </c>
      <c r="B141" s="45"/>
      <c r="C141" s="46"/>
      <c r="D141" s="86">
        <v>775390</v>
      </c>
      <c r="E141" s="86"/>
      <c r="F141" s="86"/>
      <c r="G141" s="86">
        <f t="shared" si="1"/>
        <v>219.71</v>
      </c>
      <c r="H141" s="85">
        <f t="shared" si="0"/>
        <v>18.31</v>
      </c>
      <c r="I141" s="12">
        <v>3529.1</v>
      </c>
      <c r="J141" s="13"/>
    </row>
    <row r="142" spans="1:10" s="12" customFormat="1" ht="15.75" thickBot="1">
      <c r="A142" s="80" t="s">
        <v>145</v>
      </c>
      <c r="B142" s="74"/>
      <c r="C142" s="75"/>
      <c r="D142" s="87">
        <v>94473</v>
      </c>
      <c r="E142" s="87"/>
      <c r="F142" s="87"/>
      <c r="G142" s="87">
        <f t="shared" si="1"/>
        <v>26.77</v>
      </c>
      <c r="H142" s="85">
        <f t="shared" si="0"/>
        <v>2.23</v>
      </c>
      <c r="I142" s="12">
        <v>3529.1</v>
      </c>
      <c r="J142" s="13"/>
    </row>
    <row r="143" spans="1:10" s="55" customFormat="1" ht="28.5" customHeight="1" thickBot="1">
      <c r="A143" s="54"/>
      <c r="D143" s="88"/>
      <c r="E143" s="88"/>
      <c r="F143" s="88"/>
      <c r="G143" s="88"/>
      <c r="H143" s="88"/>
      <c r="J143" s="56"/>
    </row>
    <row r="144" spans="1:10" s="53" customFormat="1" ht="20.25" thickBot="1">
      <c r="A144" s="81" t="s">
        <v>54</v>
      </c>
      <c r="B144" s="82"/>
      <c r="C144" s="82"/>
      <c r="D144" s="89">
        <f>D117+D119</f>
        <v>3395231.4</v>
      </c>
      <c r="E144" s="89" t="e">
        <f>E117+E119</f>
        <v>#REF!</v>
      </c>
      <c r="F144" s="89" t="e">
        <f>F117+F119</f>
        <v>#REF!</v>
      </c>
      <c r="G144" s="89">
        <f>G117+G119</f>
        <v>962.06</v>
      </c>
      <c r="H144" s="89">
        <f>H117+H119</f>
        <v>80.19</v>
      </c>
      <c r="J144" s="52"/>
    </row>
    <row r="145" spans="1:10" s="55" customFormat="1" ht="12.75">
      <c r="A145" s="54"/>
      <c r="J145" s="56"/>
    </row>
    <row r="146" spans="1:10" s="55" customFormat="1" ht="12.75">
      <c r="A146" s="54"/>
      <c r="J146" s="56"/>
    </row>
    <row r="147" spans="1:10" s="55" customFormat="1" ht="12.75">
      <c r="A147" s="54"/>
      <c r="J147" s="56"/>
    </row>
    <row r="148" spans="1:10" s="55" customFormat="1" ht="12.75">
      <c r="A148" s="54"/>
      <c r="J148" s="56"/>
    </row>
    <row r="149" spans="1:10" s="55" customFormat="1" ht="12.75">
      <c r="A149" s="54"/>
      <c r="J149" s="56"/>
    </row>
    <row r="150" spans="1:10" s="55" customFormat="1" ht="12.75">
      <c r="A150" s="54"/>
      <c r="J150" s="56"/>
    </row>
    <row r="151" spans="1:10" s="55" customFormat="1" ht="12.75">
      <c r="A151" s="54"/>
      <c r="J151" s="56"/>
    </row>
    <row r="152" spans="1:10" s="55" customFormat="1" ht="12.75">
      <c r="A152" s="54"/>
      <c r="J152" s="56"/>
    </row>
    <row r="153" spans="1:10" s="60" customFormat="1" ht="18.75">
      <c r="A153" s="57"/>
      <c r="B153" s="58"/>
      <c r="C153" s="59"/>
      <c r="D153" s="59"/>
      <c r="E153" s="59"/>
      <c r="F153" s="59"/>
      <c r="G153" s="59"/>
      <c r="H153" s="59"/>
      <c r="J153" s="61"/>
    </row>
    <row r="154" spans="1:10" s="53" customFormat="1" ht="19.5">
      <c r="A154" s="62"/>
      <c r="B154" s="63"/>
      <c r="C154" s="64"/>
      <c r="D154" s="64"/>
      <c r="E154" s="64"/>
      <c r="F154" s="64"/>
      <c r="G154" s="64"/>
      <c r="H154" s="64"/>
      <c r="J154" s="52"/>
    </row>
    <row r="155" spans="1:10" s="55" customFormat="1" ht="14.25">
      <c r="A155" s="121" t="s">
        <v>27</v>
      </c>
      <c r="B155" s="121"/>
      <c r="C155" s="121"/>
      <c r="D155" s="121"/>
      <c r="E155" s="121"/>
      <c r="F155" s="121"/>
      <c r="J155" s="56"/>
    </row>
    <row r="156" s="55" customFormat="1" ht="12.75">
      <c r="J156" s="56"/>
    </row>
    <row r="157" spans="1:10" s="55" customFormat="1" ht="12.75">
      <c r="A157" s="54" t="s">
        <v>28</v>
      </c>
      <c r="J157" s="56"/>
    </row>
    <row r="158" s="55" customFormat="1" ht="12.75">
      <c r="J158" s="56"/>
    </row>
    <row r="159" s="55" customFormat="1" ht="12.75">
      <c r="J159" s="56"/>
    </row>
    <row r="160" s="55" customFormat="1" ht="12.75">
      <c r="J160" s="56"/>
    </row>
    <row r="161" s="55" customFormat="1" ht="12.75">
      <c r="J161" s="56"/>
    </row>
    <row r="162" s="55" customFormat="1" ht="12.75">
      <c r="J162" s="56"/>
    </row>
    <row r="163" s="55" customFormat="1" ht="12.75">
      <c r="J163" s="56"/>
    </row>
    <row r="164" s="55" customFormat="1" ht="12.75">
      <c r="J164" s="56"/>
    </row>
    <row r="165" s="55" customFormat="1" ht="12.75">
      <c r="J165" s="56"/>
    </row>
    <row r="166" s="55" customFormat="1" ht="12.75">
      <c r="J166" s="56"/>
    </row>
    <row r="167" s="55" customFormat="1" ht="12.75">
      <c r="J167" s="56"/>
    </row>
    <row r="168" s="55" customFormat="1" ht="12.75">
      <c r="J168" s="56"/>
    </row>
    <row r="169" s="55" customFormat="1" ht="12.75">
      <c r="J169" s="56"/>
    </row>
    <row r="170" s="55" customFormat="1" ht="12.75">
      <c r="J170" s="56"/>
    </row>
    <row r="171" s="55" customFormat="1" ht="12.75">
      <c r="J171" s="56"/>
    </row>
    <row r="172" s="55" customFormat="1" ht="12.75">
      <c r="J172" s="56"/>
    </row>
    <row r="173" s="55" customFormat="1" ht="12.75">
      <c r="J173" s="56"/>
    </row>
    <row r="174" s="55" customFormat="1" ht="12.75">
      <c r="J174" s="56"/>
    </row>
    <row r="175" s="55" customFormat="1" ht="12.75">
      <c r="J175" s="56"/>
    </row>
  </sheetData>
  <sheetProtection/>
  <mergeCells count="13">
    <mergeCell ref="A8:H8"/>
    <mergeCell ref="A9:H9"/>
    <mergeCell ref="A10:H10"/>
    <mergeCell ref="A11:H11"/>
    <mergeCell ref="A12:H12"/>
    <mergeCell ref="A15:H15"/>
    <mergeCell ref="A155:F15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2"/>
  <sheetViews>
    <sheetView zoomScalePageLayoutView="0" workbookViewId="0" topLeftCell="A101">
      <selection activeCell="D107" sqref="D10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0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22" t="s">
        <v>131</v>
      </c>
      <c r="B1" s="123"/>
      <c r="C1" s="123"/>
      <c r="D1" s="123"/>
      <c r="E1" s="123"/>
      <c r="F1" s="123"/>
      <c r="G1" s="123"/>
      <c r="H1" s="123"/>
    </row>
    <row r="2" spans="2:8" ht="12.75" customHeight="1">
      <c r="B2" s="124"/>
      <c r="C2" s="124"/>
      <c r="D2" s="124"/>
      <c r="E2" s="124"/>
      <c r="F2" s="124"/>
      <c r="G2" s="123"/>
      <c r="H2" s="123"/>
    </row>
    <row r="3" spans="1:8" ht="24" customHeight="1">
      <c r="A3" s="65" t="s">
        <v>174</v>
      </c>
      <c r="B3" s="124" t="s">
        <v>0</v>
      </c>
      <c r="C3" s="124"/>
      <c r="D3" s="124"/>
      <c r="E3" s="124"/>
      <c r="F3" s="124"/>
      <c r="G3" s="123"/>
      <c r="H3" s="123"/>
    </row>
    <row r="4" spans="2:8" ht="14.25" customHeight="1">
      <c r="B4" s="124" t="s">
        <v>132</v>
      </c>
      <c r="C4" s="124"/>
      <c r="D4" s="124"/>
      <c r="E4" s="124"/>
      <c r="F4" s="124"/>
      <c r="G4" s="123"/>
      <c r="H4" s="123"/>
    </row>
    <row r="5" spans="1:10" ht="15.75" customHeight="1">
      <c r="A5" s="125"/>
      <c r="B5" s="125"/>
      <c r="C5" s="125"/>
      <c r="D5" s="125"/>
      <c r="E5" s="125"/>
      <c r="F5" s="125"/>
      <c r="G5" s="125"/>
      <c r="H5" s="125"/>
      <c r="J5" s="1"/>
    </row>
    <row r="6" spans="1:10" ht="21.75" customHeight="1">
      <c r="A6" s="126"/>
      <c r="B6" s="126"/>
      <c r="C6" s="126"/>
      <c r="D6" s="126"/>
      <c r="E6" s="126"/>
      <c r="F6" s="126"/>
      <c r="G6" s="126"/>
      <c r="H6" s="126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26" t="s">
        <v>175</v>
      </c>
      <c r="B8" s="126"/>
      <c r="C8" s="126"/>
      <c r="D8" s="126"/>
      <c r="E8" s="126"/>
      <c r="F8" s="126"/>
      <c r="G8" s="126"/>
      <c r="H8" s="126"/>
      <c r="I8" s="3"/>
    </row>
    <row r="9" spans="1:10" s="4" customFormat="1" ht="22.5" customHeight="1">
      <c r="A9" s="127" t="s">
        <v>1</v>
      </c>
      <c r="B9" s="127"/>
      <c r="C9" s="127"/>
      <c r="D9" s="127"/>
      <c r="E9" s="128"/>
      <c r="F9" s="128"/>
      <c r="G9" s="128"/>
      <c r="H9" s="128"/>
      <c r="J9" s="5"/>
    </row>
    <row r="10" spans="1:8" s="6" customFormat="1" ht="18.75" customHeight="1">
      <c r="A10" s="127" t="s">
        <v>87</v>
      </c>
      <c r="B10" s="127"/>
      <c r="C10" s="127"/>
      <c r="D10" s="127"/>
      <c r="E10" s="128"/>
      <c r="F10" s="128"/>
      <c r="G10" s="128"/>
      <c r="H10" s="128"/>
    </row>
    <row r="11" spans="1:8" s="7" customFormat="1" ht="17.25" customHeight="1">
      <c r="A11" s="113" t="s">
        <v>53</v>
      </c>
      <c r="B11" s="113"/>
      <c r="C11" s="113"/>
      <c r="D11" s="113"/>
      <c r="E11" s="114"/>
      <c r="F11" s="114"/>
      <c r="G11" s="114"/>
      <c r="H11" s="114"/>
    </row>
    <row r="12" spans="1:8" s="6" customFormat="1" ht="30" customHeight="1" thickBot="1">
      <c r="A12" s="115" t="s">
        <v>58</v>
      </c>
      <c r="B12" s="115"/>
      <c r="C12" s="115"/>
      <c r="D12" s="115"/>
      <c r="E12" s="116"/>
      <c r="F12" s="116"/>
      <c r="G12" s="116"/>
      <c r="H12" s="116"/>
    </row>
    <row r="13" spans="1:10" s="12" customFormat="1" ht="139.5" customHeight="1" thickBot="1">
      <c r="A13" s="8" t="s">
        <v>2</v>
      </c>
      <c r="B13" s="9" t="s">
        <v>3</v>
      </c>
      <c r="C13" s="10" t="s">
        <v>94</v>
      </c>
      <c r="D13" s="10" t="s">
        <v>30</v>
      </c>
      <c r="E13" s="10" t="s">
        <v>4</v>
      </c>
      <c r="F13" s="11" t="s">
        <v>5</v>
      </c>
      <c r="G13" s="10" t="s">
        <v>4</v>
      </c>
      <c r="H13" s="11" t="s">
        <v>5</v>
      </c>
      <c r="J13" s="13"/>
    </row>
    <row r="14" spans="1:10" s="20" customFormat="1" ht="12.75">
      <c r="A14" s="14">
        <v>1</v>
      </c>
      <c r="B14" s="15">
        <v>2</v>
      </c>
      <c r="C14" s="16">
        <v>3</v>
      </c>
      <c r="D14" s="16">
        <v>4</v>
      </c>
      <c r="E14" s="15">
        <v>3</v>
      </c>
      <c r="F14" s="17">
        <v>4</v>
      </c>
      <c r="G14" s="18">
        <v>5</v>
      </c>
      <c r="H14" s="19">
        <v>6</v>
      </c>
      <c r="J14" s="21"/>
    </row>
    <row r="15" spans="1:10" s="20" customFormat="1" ht="49.5" customHeight="1">
      <c r="A15" s="117" t="s">
        <v>6</v>
      </c>
      <c r="B15" s="118"/>
      <c r="C15" s="118"/>
      <c r="D15" s="118"/>
      <c r="E15" s="118"/>
      <c r="F15" s="118"/>
      <c r="G15" s="119"/>
      <c r="H15" s="120"/>
      <c r="J15" s="21"/>
    </row>
    <row r="16" spans="1:10" s="12" customFormat="1" ht="18.75" customHeight="1">
      <c r="A16" s="22" t="s">
        <v>72</v>
      </c>
      <c r="B16" s="23" t="s">
        <v>7</v>
      </c>
      <c r="C16" s="25" t="s">
        <v>124</v>
      </c>
      <c r="D16" s="25">
        <f>G16*I16</f>
        <v>152880.61</v>
      </c>
      <c r="E16" s="24">
        <f>H16*12</f>
        <v>43.32</v>
      </c>
      <c r="F16" s="26"/>
      <c r="G16" s="24">
        <f>H16*12</f>
        <v>43.32</v>
      </c>
      <c r="H16" s="24">
        <f>H27</f>
        <v>3.61</v>
      </c>
      <c r="I16" s="12">
        <v>3529.1</v>
      </c>
      <c r="J16" s="13">
        <v>2.24</v>
      </c>
    </row>
    <row r="17" spans="1:10" s="12" customFormat="1" ht="24.75" customHeight="1">
      <c r="A17" s="27" t="s">
        <v>59</v>
      </c>
      <c r="B17" s="28" t="s">
        <v>60</v>
      </c>
      <c r="C17" s="25"/>
      <c r="D17" s="25"/>
      <c r="E17" s="24"/>
      <c r="F17" s="26"/>
      <c r="G17" s="24"/>
      <c r="H17" s="24"/>
      <c r="I17" s="12">
        <v>3529.1</v>
      </c>
      <c r="J17" s="13"/>
    </row>
    <row r="18" spans="1:10" s="12" customFormat="1" ht="18.75" customHeight="1">
      <c r="A18" s="27" t="s">
        <v>61</v>
      </c>
      <c r="B18" s="28" t="s">
        <v>60</v>
      </c>
      <c r="C18" s="25"/>
      <c r="D18" s="25"/>
      <c r="E18" s="24"/>
      <c r="F18" s="26"/>
      <c r="G18" s="24"/>
      <c r="H18" s="24"/>
      <c r="I18" s="12">
        <v>3529.1</v>
      </c>
      <c r="J18" s="13"/>
    </row>
    <row r="19" spans="1:10" s="12" customFormat="1" ht="121.5" customHeight="1">
      <c r="A19" s="27" t="s">
        <v>88</v>
      </c>
      <c r="B19" s="28" t="s">
        <v>20</v>
      </c>
      <c r="C19" s="25"/>
      <c r="D19" s="25"/>
      <c r="E19" s="24"/>
      <c r="F19" s="26"/>
      <c r="G19" s="24"/>
      <c r="H19" s="24"/>
      <c r="I19" s="12">
        <v>3529.1</v>
      </c>
      <c r="J19" s="13"/>
    </row>
    <row r="20" spans="1:10" s="12" customFormat="1" ht="15">
      <c r="A20" s="27" t="s">
        <v>89</v>
      </c>
      <c r="B20" s="28" t="s">
        <v>60</v>
      </c>
      <c r="C20" s="25"/>
      <c r="D20" s="25"/>
      <c r="E20" s="24"/>
      <c r="F20" s="26"/>
      <c r="G20" s="24"/>
      <c r="H20" s="24"/>
      <c r="J20" s="13"/>
    </row>
    <row r="21" spans="1:10" s="12" customFormat="1" ht="15">
      <c r="A21" s="27" t="s">
        <v>90</v>
      </c>
      <c r="B21" s="28" t="s">
        <v>60</v>
      </c>
      <c r="C21" s="25"/>
      <c r="D21" s="25"/>
      <c r="E21" s="24"/>
      <c r="F21" s="26"/>
      <c r="G21" s="24"/>
      <c r="H21" s="24"/>
      <c r="J21" s="13"/>
    </row>
    <row r="22" spans="1:10" s="12" customFormat="1" ht="25.5">
      <c r="A22" s="27" t="s">
        <v>91</v>
      </c>
      <c r="B22" s="28" t="s">
        <v>10</v>
      </c>
      <c r="C22" s="25"/>
      <c r="D22" s="25"/>
      <c r="E22" s="24"/>
      <c r="F22" s="26"/>
      <c r="G22" s="24"/>
      <c r="H22" s="24"/>
      <c r="J22" s="13"/>
    </row>
    <row r="23" spans="1:10" s="12" customFormat="1" ht="15">
      <c r="A23" s="27" t="s">
        <v>92</v>
      </c>
      <c r="B23" s="28" t="s">
        <v>12</v>
      </c>
      <c r="C23" s="25"/>
      <c r="D23" s="25"/>
      <c r="E23" s="24"/>
      <c r="F23" s="26"/>
      <c r="G23" s="24"/>
      <c r="H23" s="24"/>
      <c r="J23" s="13"/>
    </row>
    <row r="24" spans="1:10" s="12" customFormat="1" ht="15">
      <c r="A24" s="27" t="s">
        <v>170</v>
      </c>
      <c r="B24" s="28" t="s">
        <v>60</v>
      </c>
      <c r="C24" s="25"/>
      <c r="D24" s="25"/>
      <c r="E24" s="24"/>
      <c r="F24" s="26"/>
      <c r="G24" s="24"/>
      <c r="H24" s="24"/>
      <c r="J24" s="13"/>
    </row>
    <row r="25" spans="1:10" s="12" customFormat="1" ht="15">
      <c r="A25" s="27" t="s">
        <v>171</v>
      </c>
      <c r="B25" s="28" t="s">
        <v>60</v>
      </c>
      <c r="C25" s="25"/>
      <c r="D25" s="25"/>
      <c r="E25" s="24"/>
      <c r="F25" s="26"/>
      <c r="G25" s="24"/>
      <c r="H25" s="24"/>
      <c r="J25" s="13"/>
    </row>
    <row r="26" spans="1:10" s="12" customFormat="1" ht="15">
      <c r="A26" s="27" t="s">
        <v>93</v>
      </c>
      <c r="B26" s="28" t="s">
        <v>15</v>
      </c>
      <c r="C26" s="25"/>
      <c r="D26" s="25"/>
      <c r="E26" s="24"/>
      <c r="F26" s="26"/>
      <c r="G26" s="24"/>
      <c r="H26" s="24"/>
      <c r="J26" s="13"/>
    </row>
    <row r="27" spans="1:10" s="12" customFormat="1" ht="15">
      <c r="A27" s="68" t="s">
        <v>71</v>
      </c>
      <c r="B27" s="28"/>
      <c r="C27" s="25"/>
      <c r="D27" s="25"/>
      <c r="E27" s="24"/>
      <c r="F27" s="26"/>
      <c r="G27" s="24"/>
      <c r="H27" s="24">
        <v>3.61</v>
      </c>
      <c r="I27" s="12">
        <v>3529.1</v>
      </c>
      <c r="J27" s="13"/>
    </row>
    <row r="28" spans="1:10" s="12" customFormat="1" ht="30">
      <c r="A28" s="22" t="s">
        <v>8</v>
      </c>
      <c r="B28" s="29" t="s">
        <v>9</v>
      </c>
      <c r="C28" s="25" t="s">
        <v>125</v>
      </c>
      <c r="D28" s="25">
        <f>G28*I28</f>
        <v>207087.59</v>
      </c>
      <c r="E28" s="24">
        <f>H28*12</f>
        <v>58.68</v>
      </c>
      <c r="F28" s="26"/>
      <c r="G28" s="24">
        <f>H28*12</f>
        <v>58.68</v>
      </c>
      <c r="H28" s="24">
        <v>4.89</v>
      </c>
      <c r="I28" s="12">
        <v>3529.1</v>
      </c>
      <c r="J28" s="13">
        <v>3.24</v>
      </c>
    </row>
    <row r="29" spans="1:10" s="12" customFormat="1" ht="15">
      <c r="A29" s="27" t="s">
        <v>95</v>
      </c>
      <c r="B29" s="28" t="s">
        <v>9</v>
      </c>
      <c r="C29" s="25"/>
      <c r="D29" s="25"/>
      <c r="E29" s="24"/>
      <c r="F29" s="26"/>
      <c r="G29" s="24"/>
      <c r="H29" s="24"/>
      <c r="I29" s="12">
        <v>3529.1</v>
      </c>
      <c r="J29" s="13"/>
    </row>
    <row r="30" spans="1:10" s="12" customFormat="1" ht="15">
      <c r="A30" s="27" t="s">
        <v>96</v>
      </c>
      <c r="B30" s="28" t="s">
        <v>97</v>
      </c>
      <c r="C30" s="25"/>
      <c r="D30" s="25"/>
      <c r="E30" s="24"/>
      <c r="F30" s="26"/>
      <c r="G30" s="24"/>
      <c r="H30" s="24"/>
      <c r="I30" s="12">
        <v>3529.1</v>
      </c>
      <c r="J30" s="13"/>
    </row>
    <row r="31" spans="1:10" s="12" customFormat="1" ht="15">
      <c r="A31" s="27" t="s">
        <v>79</v>
      </c>
      <c r="B31" s="28" t="s">
        <v>98</v>
      </c>
      <c r="C31" s="25"/>
      <c r="D31" s="25"/>
      <c r="E31" s="24"/>
      <c r="F31" s="26"/>
      <c r="G31" s="24"/>
      <c r="H31" s="24"/>
      <c r="I31" s="12">
        <v>3529.1</v>
      </c>
      <c r="J31" s="13"/>
    </row>
    <row r="32" spans="1:10" s="12" customFormat="1" ht="15">
      <c r="A32" s="27" t="s">
        <v>55</v>
      </c>
      <c r="B32" s="28" t="s">
        <v>9</v>
      </c>
      <c r="C32" s="25"/>
      <c r="D32" s="25"/>
      <c r="E32" s="24"/>
      <c r="F32" s="26"/>
      <c r="G32" s="24"/>
      <c r="H32" s="24"/>
      <c r="I32" s="12">
        <v>3529.1</v>
      </c>
      <c r="J32" s="13"/>
    </row>
    <row r="33" spans="1:10" s="12" customFormat="1" ht="25.5">
      <c r="A33" s="27" t="s">
        <v>56</v>
      </c>
      <c r="B33" s="28" t="s">
        <v>10</v>
      </c>
      <c r="C33" s="25"/>
      <c r="D33" s="25"/>
      <c r="E33" s="24"/>
      <c r="F33" s="26"/>
      <c r="G33" s="24"/>
      <c r="H33" s="24"/>
      <c r="I33" s="12">
        <v>3529.1</v>
      </c>
      <c r="J33" s="13"/>
    </row>
    <row r="34" spans="1:10" s="12" customFormat="1" ht="15">
      <c r="A34" s="27" t="s">
        <v>62</v>
      </c>
      <c r="B34" s="28" t="s">
        <v>9</v>
      </c>
      <c r="C34" s="25"/>
      <c r="D34" s="25"/>
      <c r="E34" s="24"/>
      <c r="F34" s="26"/>
      <c r="G34" s="24"/>
      <c r="H34" s="24"/>
      <c r="I34" s="12">
        <v>3529.1</v>
      </c>
      <c r="J34" s="13"/>
    </row>
    <row r="35" spans="1:10" s="12" customFormat="1" ht="15">
      <c r="A35" s="27" t="s">
        <v>63</v>
      </c>
      <c r="B35" s="28" t="s">
        <v>9</v>
      </c>
      <c r="C35" s="25"/>
      <c r="D35" s="25"/>
      <c r="E35" s="24"/>
      <c r="F35" s="26"/>
      <c r="G35" s="24"/>
      <c r="H35" s="24"/>
      <c r="I35" s="12">
        <v>3529.1</v>
      </c>
      <c r="J35" s="13"/>
    </row>
    <row r="36" spans="1:10" s="12" customFormat="1" ht="25.5">
      <c r="A36" s="27" t="s">
        <v>64</v>
      </c>
      <c r="B36" s="28" t="s">
        <v>57</v>
      </c>
      <c r="C36" s="25"/>
      <c r="D36" s="25"/>
      <c r="E36" s="24"/>
      <c r="F36" s="26"/>
      <c r="G36" s="24"/>
      <c r="H36" s="24"/>
      <c r="I36" s="12">
        <v>3529.1</v>
      </c>
      <c r="J36" s="13"/>
    </row>
    <row r="37" spans="1:10" s="12" customFormat="1" ht="25.5">
      <c r="A37" s="27" t="s">
        <v>77</v>
      </c>
      <c r="B37" s="28" t="s">
        <v>10</v>
      </c>
      <c r="C37" s="25"/>
      <c r="D37" s="25"/>
      <c r="E37" s="24"/>
      <c r="F37" s="26"/>
      <c r="G37" s="24"/>
      <c r="H37" s="24"/>
      <c r="I37" s="12">
        <v>3529.1</v>
      </c>
      <c r="J37" s="13"/>
    </row>
    <row r="38" spans="1:10" s="12" customFormat="1" ht="25.5">
      <c r="A38" s="27" t="s">
        <v>86</v>
      </c>
      <c r="B38" s="28" t="s">
        <v>9</v>
      </c>
      <c r="C38" s="25"/>
      <c r="D38" s="25"/>
      <c r="E38" s="24"/>
      <c r="F38" s="26"/>
      <c r="G38" s="24"/>
      <c r="H38" s="24"/>
      <c r="I38" s="12">
        <v>3529.1</v>
      </c>
      <c r="J38" s="13"/>
    </row>
    <row r="39" spans="1:10" s="32" customFormat="1" ht="15">
      <c r="A39" s="30" t="s">
        <v>11</v>
      </c>
      <c r="B39" s="23" t="s">
        <v>12</v>
      </c>
      <c r="C39" s="25" t="s">
        <v>126</v>
      </c>
      <c r="D39" s="25">
        <f>G39*I39</f>
        <v>38114.28</v>
      </c>
      <c r="E39" s="24">
        <f>H39*12</f>
        <v>10.8</v>
      </c>
      <c r="F39" s="31"/>
      <c r="G39" s="24">
        <f>H39*12</f>
        <v>10.8</v>
      </c>
      <c r="H39" s="24">
        <v>0.9</v>
      </c>
      <c r="I39" s="12">
        <v>3529.1</v>
      </c>
      <c r="J39" s="13">
        <v>0.6</v>
      </c>
    </row>
    <row r="40" spans="1:10" s="12" customFormat="1" ht="15">
      <c r="A40" s="30" t="s">
        <v>13</v>
      </c>
      <c r="B40" s="23" t="s">
        <v>14</v>
      </c>
      <c r="C40" s="25" t="s">
        <v>126</v>
      </c>
      <c r="D40" s="25">
        <f>G40*I40</f>
        <v>124083.16</v>
      </c>
      <c r="E40" s="24">
        <f>H40*12</f>
        <v>35.16</v>
      </c>
      <c r="F40" s="31"/>
      <c r="G40" s="24">
        <f>H40*12</f>
        <v>35.16</v>
      </c>
      <c r="H40" s="24">
        <v>2.93</v>
      </c>
      <c r="I40" s="12">
        <v>3529.1</v>
      </c>
      <c r="J40" s="13">
        <v>1.94</v>
      </c>
    </row>
    <row r="41" spans="1:10" s="12" customFormat="1" ht="15">
      <c r="A41" s="30" t="s">
        <v>99</v>
      </c>
      <c r="B41" s="23" t="s">
        <v>9</v>
      </c>
      <c r="C41" s="25" t="s">
        <v>133</v>
      </c>
      <c r="D41" s="25">
        <v>0</v>
      </c>
      <c r="E41" s="24"/>
      <c r="F41" s="31"/>
      <c r="G41" s="24">
        <f>D41/I41</f>
        <v>0</v>
      </c>
      <c r="H41" s="24">
        <f>G41/12</f>
        <v>0</v>
      </c>
      <c r="I41" s="12">
        <v>3529.1</v>
      </c>
      <c r="J41" s="13"/>
    </row>
    <row r="42" spans="1:10" s="12" customFormat="1" ht="17.25" customHeight="1">
      <c r="A42" s="27" t="s">
        <v>100</v>
      </c>
      <c r="B42" s="28" t="s">
        <v>20</v>
      </c>
      <c r="C42" s="25"/>
      <c r="D42" s="25"/>
      <c r="E42" s="24"/>
      <c r="F42" s="31"/>
      <c r="G42" s="24"/>
      <c r="H42" s="24"/>
      <c r="I42" s="12">
        <v>3529.1</v>
      </c>
      <c r="J42" s="13"/>
    </row>
    <row r="43" spans="1:10" s="12" customFormat="1" ht="15">
      <c r="A43" s="27" t="s">
        <v>101</v>
      </c>
      <c r="B43" s="28" t="s">
        <v>15</v>
      </c>
      <c r="C43" s="25"/>
      <c r="D43" s="25"/>
      <c r="E43" s="24"/>
      <c r="F43" s="31"/>
      <c r="G43" s="24"/>
      <c r="H43" s="24"/>
      <c r="I43" s="12">
        <v>3529.1</v>
      </c>
      <c r="J43" s="13"/>
    </row>
    <row r="44" spans="1:10" s="12" customFormat="1" ht="15">
      <c r="A44" s="27" t="s">
        <v>80</v>
      </c>
      <c r="B44" s="28" t="s">
        <v>81</v>
      </c>
      <c r="C44" s="25"/>
      <c r="D44" s="25"/>
      <c r="E44" s="24"/>
      <c r="F44" s="31"/>
      <c r="G44" s="24"/>
      <c r="H44" s="24"/>
      <c r="I44" s="12">
        <v>3529.1</v>
      </c>
      <c r="J44" s="13"/>
    </row>
    <row r="45" spans="1:10" s="12" customFormat="1" ht="15">
      <c r="A45" s="27" t="s">
        <v>102</v>
      </c>
      <c r="B45" s="28" t="s">
        <v>103</v>
      </c>
      <c r="C45" s="25"/>
      <c r="D45" s="25"/>
      <c r="E45" s="24"/>
      <c r="F45" s="31"/>
      <c r="G45" s="24"/>
      <c r="H45" s="24"/>
      <c r="I45" s="12">
        <v>3529.1</v>
      </c>
      <c r="J45" s="13"/>
    </row>
    <row r="46" spans="1:10" s="12" customFormat="1" ht="15">
      <c r="A46" s="27" t="s">
        <v>104</v>
      </c>
      <c r="B46" s="28" t="s">
        <v>81</v>
      </c>
      <c r="C46" s="25"/>
      <c r="D46" s="25"/>
      <c r="E46" s="24"/>
      <c r="F46" s="31"/>
      <c r="G46" s="24"/>
      <c r="H46" s="24"/>
      <c r="I46" s="12">
        <v>3529.1</v>
      </c>
      <c r="J46" s="13"/>
    </row>
    <row r="47" spans="1:10" s="20" customFormat="1" ht="30">
      <c r="A47" s="30" t="s">
        <v>85</v>
      </c>
      <c r="B47" s="23" t="s">
        <v>7</v>
      </c>
      <c r="C47" s="25" t="s">
        <v>127</v>
      </c>
      <c r="D47" s="25">
        <v>2439.99</v>
      </c>
      <c r="E47" s="33"/>
      <c r="F47" s="31"/>
      <c r="G47" s="24">
        <f>D47/I47</f>
        <v>0.69</v>
      </c>
      <c r="H47" s="24">
        <f>G47/12</f>
        <v>0.06</v>
      </c>
      <c r="I47" s="12">
        <v>3529.1</v>
      </c>
      <c r="J47" s="13">
        <v>0.04</v>
      </c>
    </row>
    <row r="48" spans="1:10" s="20" customFormat="1" ht="39" customHeight="1">
      <c r="A48" s="30" t="s">
        <v>82</v>
      </c>
      <c r="B48" s="23" t="s">
        <v>7</v>
      </c>
      <c r="C48" s="25" t="s">
        <v>127</v>
      </c>
      <c r="D48" s="25">
        <v>15405.72</v>
      </c>
      <c r="E48" s="33"/>
      <c r="F48" s="31"/>
      <c r="G48" s="24">
        <f>D48/I48</f>
        <v>4.37</v>
      </c>
      <c r="H48" s="24">
        <f>G48/12</f>
        <v>0.36</v>
      </c>
      <c r="I48" s="12">
        <v>3529.1</v>
      </c>
      <c r="J48" s="13">
        <v>0.25</v>
      </c>
    </row>
    <row r="49" spans="1:10" s="20" customFormat="1" ht="30">
      <c r="A49" s="30" t="s">
        <v>21</v>
      </c>
      <c r="B49" s="23"/>
      <c r="C49" s="25" t="s">
        <v>134</v>
      </c>
      <c r="D49" s="25">
        <f>G49*I49</f>
        <v>9316.82</v>
      </c>
      <c r="E49" s="33">
        <f>H49*12</f>
        <v>2.64</v>
      </c>
      <c r="F49" s="31"/>
      <c r="G49" s="24">
        <f>H49*12</f>
        <v>2.64</v>
      </c>
      <c r="H49" s="24">
        <v>0.22</v>
      </c>
      <c r="I49" s="12">
        <v>3529.1</v>
      </c>
      <c r="J49" s="13">
        <v>0.14</v>
      </c>
    </row>
    <row r="50" spans="1:10" s="20" customFormat="1" ht="25.5">
      <c r="A50" s="70" t="s">
        <v>105</v>
      </c>
      <c r="B50" s="45" t="s">
        <v>70</v>
      </c>
      <c r="C50" s="25"/>
      <c r="D50" s="25"/>
      <c r="E50" s="33"/>
      <c r="F50" s="31"/>
      <c r="G50" s="24"/>
      <c r="H50" s="24"/>
      <c r="I50" s="12">
        <v>3529.1</v>
      </c>
      <c r="J50" s="13"/>
    </row>
    <row r="51" spans="1:10" s="20" customFormat="1" ht="30.75" customHeight="1">
      <c r="A51" s="70" t="s">
        <v>106</v>
      </c>
      <c r="B51" s="45" t="s">
        <v>70</v>
      </c>
      <c r="C51" s="25"/>
      <c r="D51" s="25"/>
      <c r="E51" s="33"/>
      <c r="F51" s="31"/>
      <c r="G51" s="24"/>
      <c r="H51" s="24"/>
      <c r="I51" s="12">
        <v>3529.1</v>
      </c>
      <c r="J51" s="13"/>
    </row>
    <row r="52" spans="1:10" s="20" customFormat="1" ht="15">
      <c r="A52" s="70" t="s">
        <v>107</v>
      </c>
      <c r="B52" s="45" t="s">
        <v>60</v>
      </c>
      <c r="C52" s="25"/>
      <c r="D52" s="25"/>
      <c r="E52" s="33"/>
      <c r="F52" s="31"/>
      <c r="G52" s="24"/>
      <c r="H52" s="24"/>
      <c r="I52" s="12">
        <v>3529.1</v>
      </c>
      <c r="J52" s="13"/>
    </row>
    <row r="53" spans="1:10" s="20" customFormat="1" ht="15">
      <c r="A53" s="70" t="s">
        <v>108</v>
      </c>
      <c r="B53" s="45" t="s">
        <v>70</v>
      </c>
      <c r="C53" s="25"/>
      <c r="D53" s="25"/>
      <c r="E53" s="33"/>
      <c r="F53" s="31"/>
      <c r="G53" s="24"/>
      <c r="H53" s="24"/>
      <c r="I53" s="12">
        <v>3529.1</v>
      </c>
      <c r="J53" s="13"/>
    </row>
    <row r="54" spans="1:10" s="20" customFormat="1" ht="25.5">
      <c r="A54" s="70" t="s">
        <v>109</v>
      </c>
      <c r="B54" s="45" t="s">
        <v>70</v>
      </c>
      <c r="C54" s="25"/>
      <c r="D54" s="25"/>
      <c r="E54" s="33"/>
      <c r="F54" s="31"/>
      <c r="G54" s="24"/>
      <c r="H54" s="24"/>
      <c r="I54" s="12">
        <v>3529.1</v>
      </c>
      <c r="J54" s="13"/>
    </row>
    <row r="55" spans="1:10" s="20" customFormat="1" ht="18.75" customHeight="1">
      <c r="A55" s="70" t="s">
        <v>110</v>
      </c>
      <c r="B55" s="45" t="s">
        <v>70</v>
      </c>
      <c r="C55" s="25"/>
      <c r="D55" s="25"/>
      <c r="E55" s="33"/>
      <c r="F55" s="31"/>
      <c r="G55" s="24"/>
      <c r="H55" s="24"/>
      <c r="I55" s="12">
        <v>3529.1</v>
      </c>
      <c r="J55" s="13"/>
    </row>
    <row r="56" spans="1:10" s="20" customFormat="1" ht="25.5">
      <c r="A56" s="70" t="s">
        <v>111</v>
      </c>
      <c r="B56" s="45" t="s">
        <v>70</v>
      </c>
      <c r="C56" s="25"/>
      <c r="D56" s="25"/>
      <c r="E56" s="33"/>
      <c r="F56" s="31"/>
      <c r="G56" s="24"/>
      <c r="H56" s="24"/>
      <c r="I56" s="12">
        <v>3529.1</v>
      </c>
      <c r="J56" s="13"/>
    </row>
    <row r="57" spans="1:10" s="20" customFormat="1" ht="15">
      <c r="A57" s="70" t="s">
        <v>112</v>
      </c>
      <c r="B57" s="45" t="s">
        <v>70</v>
      </c>
      <c r="C57" s="25"/>
      <c r="D57" s="25"/>
      <c r="E57" s="33"/>
      <c r="F57" s="31"/>
      <c r="G57" s="24"/>
      <c r="H57" s="24"/>
      <c r="I57" s="12">
        <v>3529.1</v>
      </c>
      <c r="J57" s="13"/>
    </row>
    <row r="58" spans="1:10" s="20" customFormat="1" ht="15">
      <c r="A58" s="70" t="s">
        <v>113</v>
      </c>
      <c r="B58" s="45" t="s">
        <v>70</v>
      </c>
      <c r="C58" s="25"/>
      <c r="D58" s="25"/>
      <c r="E58" s="33"/>
      <c r="F58" s="31"/>
      <c r="G58" s="24"/>
      <c r="H58" s="24"/>
      <c r="I58" s="12">
        <v>3529.1</v>
      </c>
      <c r="J58" s="13"/>
    </row>
    <row r="59" spans="1:9" s="93" customFormat="1" ht="30">
      <c r="A59" s="90" t="s">
        <v>172</v>
      </c>
      <c r="B59" s="91"/>
      <c r="C59" s="92"/>
      <c r="D59" s="108">
        <v>68800</v>
      </c>
      <c r="E59" s="33"/>
      <c r="F59" s="33"/>
      <c r="G59" s="33">
        <f>D59/I59</f>
        <v>19.5</v>
      </c>
      <c r="H59" s="33">
        <f>G59/12</f>
        <v>1.63</v>
      </c>
      <c r="I59" s="12">
        <v>3529.1</v>
      </c>
    </row>
    <row r="60" spans="1:10" s="12" customFormat="1" ht="15">
      <c r="A60" s="30" t="s">
        <v>23</v>
      </c>
      <c r="B60" s="23" t="s">
        <v>24</v>
      </c>
      <c r="C60" s="33" t="s">
        <v>135</v>
      </c>
      <c r="D60" s="25">
        <f>G60*I60</f>
        <v>3387.94</v>
      </c>
      <c r="E60" s="24">
        <f>H60*12</f>
        <v>0.96</v>
      </c>
      <c r="F60" s="26"/>
      <c r="G60" s="24">
        <f>H60*12</f>
        <v>0.96</v>
      </c>
      <c r="H60" s="24">
        <v>0.08</v>
      </c>
      <c r="I60" s="12">
        <v>3529.1</v>
      </c>
      <c r="J60" s="13">
        <v>0.03</v>
      </c>
    </row>
    <row r="61" spans="1:10" s="12" customFormat="1" ht="15">
      <c r="A61" s="30" t="s">
        <v>25</v>
      </c>
      <c r="B61" s="34" t="s">
        <v>26</v>
      </c>
      <c r="C61" s="33" t="s">
        <v>135</v>
      </c>
      <c r="D61" s="25">
        <f>G61*I61</f>
        <v>2117.46</v>
      </c>
      <c r="E61" s="35">
        <f>H61*12</f>
        <v>0.6</v>
      </c>
      <c r="F61" s="36"/>
      <c r="G61" s="24">
        <f>12*H61</f>
        <v>0.6</v>
      </c>
      <c r="H61" s="24">
        <v>0.05</v>
      </c>
      <c r="I61" s="12">
        <v>3529.1</v>
      </c>
      <c r="J61" s="13">
        <v>0.02</v>
      </c>
    </row>
    <row r="62" spans="1:10" s="32" customFormat="1" ht="30">
      <c r="A62" s="30" t="s">
        <v>22</v>
      </c>
      <c r="B62" s="23"/>
      <c r="C62" s="33" t="s">
        <v>130</v>
      </c>
      <c r="D62" s="25">
        <v>3535</v>
      </c>
      <c r="E62" s="33">
        <f>H62*12</f>
        <v>0.96</v>
      </c>
      <c r="F62" s="31"/>
      <c r="G62" s="24">
        <f>D62/I62</f>
        <v>1</v>
      </c>
      <c r="H62" s="24">
        <f>G62/12</f>
        <v>0.08</v>
      </c>
      <c r="I62" s="12">
        <v>3529.1</v>
      </c>
      <c r="J62" s="13">
        <v>0.03</v>
      </c>
    </row>
    <row r="63" spans="1:10" s="32" customFormat="1" ht="15">
      <c r="A63" s="30" t="s">
        <v>31</v>
      </c>
      <c r="B63" s="23"/>
      <c r="C63" s="24" t="s">
        <v>136</v>
      </c>
      <c r="D63" s="24">
        <f>D64+D65+D66+D67+D69+D70+D71+D72+D73+D74+D76+D68+D77+D75</f>
        <v>50259.43</v>
      </c>
      <c r="E63" s="24">
        <f>SUM(E64:E77)</f>
        <v>0</v>
      </c>
      <c r="F63" s="24">
        <f>SUM(F64:F77)</f>
        <v>0</v>
      </c>
      <c r="G63" s="24">
        <f>D63/I63</f>
        <v>14.24</v>
      </c>
      <c r="H63" s="24">
        <f>G63/12</f>
        <v>1.19</v>
      </c>
      <c r="I63" s="12">
        <v>3529.1</v>
      </c>
      <c r="J63" s="13">
        <v>0.99</v>
      </c>
    </row>
    <row r="64" spans="1:10" s="20" customFormat="1" ht="15">
      <c r="A64" s="37" t="s">
        <v>73</v>
      </c>
      <c r="B64" s="44" t="s">
        <v>15</v>
      </c>
      <c r="C64" s="40"/>
      <c r="D64" s="40">
        <v>1132.99</v>
      </c>
      <c r="E64" s="39"/>
      <c r="F64" s="41"/>
      <c r="G64" s="39"/>
      <c r="H64" s="39"/>
      <c r="I64" s="12">
        <v>3529.1</v>
      </c>
      <c r="J64" s="41">
        <v>0.01</v>
      </c>
    </row>
    <row r="65" spans="1:10" s="20" customFormat="1" ht="15">
      <c r="A65" s="37" t="s">
        <v>16</v>
      </c>
      <c r="B65" s="38" t="s">
        <v>20</v>
      </c>
      <c r="C65" s="40"/>
      <c r="D65" s="40">
        <v>2195.57</v>
      </c>
      <c r="E65" s="39">
        <f>H65*12</f>
        <v>0</v>
      </c>
      <c r="F65" s="41"/>
      <c r="G65" s="39"/>
      <c r="H65" s="39"/>
      <c r="I65" s="12">
        <v>3529.1</v>
      </c>
      <c r="J65" s="41">
        <v>0.02</v>
      </c>
    </row>
    <row r="66" spans="1:10" s="20" customFormat="1" ht="15">
      <c r="A66" s="37" t="s">
        <v>69</v>
      </c>
      <c r="B66" s="44" t="s">
        <v>15</v>
      </c>
      <c r="C66" s="40"/>
      <c r="D66" s="40">
        <v>3912.29</v>
      </c>
      <c r="E66" s="39"/>
      <c r="F66" s="41"/>
      <c r="G66" s="39"/>
      <c r="H66" s="39"/>
      <c r="I66" s="12">
        <v>3529.1</v>
      </c>
      <c r="J66" s="41"/>
    </row>
    <row r="67" spans="1:10" s="20" customFormat="1" ht="15">
      <c r="A67" s="37" t="s">
        <v>128</v>
      </c>
      <c r="B67" s="38" t="s">
        <v>15</v>
      </c>
      <c r="C67" s="40"/>
      <c r="D67" s="40">
        <v>0</v>
      </c>
      <c r="E67" s="39">
        <f>H67*12</f>
        <v>0</v>
      </c>
      <c r="F67" s="41"/>
      <c r="G67" s="39"/>
      <c r="H67" s="39"/>
      <c r="I67" s="12">
        <v>3529.1</v>
      </c>
      <c r="J67" s="41">
        <v>0.3</v>
      </c>
    </row>
    <row r="68" spans="1:10" s="104" customFormat="1" ht="15">
      <c r="A68" s="101" t="s">
        <v>187</v>
      </c>
      <c r="B68" s="45" t="s">
        <v>49</v>
      </c>
      <c r="C68" s="46"/>
      <c r="D68" s="86">
        <v>6980.35</v>
      </c>
      <c r="E68" s="102"/>
      <c r="F68" s="103"/>
      <c r="G68" s="102"/>
      <c r="H68" s="102"/>
      <c r="I68" s="12"/>
      <c r="J68" s="103"/>
    </row>
    <row r="69" spans="1:10" s="20" customFormat="1" ht="15">
      <c r="A69" s="37" t="s">
        <v>45</v>
      </c>
      <c r="B69" s="38" t="s">
        <v>15</v>
      </c>
      <c r="C69" s="40"/>
      <c r="D69" s="40">
        <v>4184</v>
      </c>
      <c r="E69" s="39">
        <f>H69*12</f>
        <v>0</v>
      </c>
      <c r="F69" s="41"/>
      <c r="G69" s="39"/>
      <c r="H69" s="39"/>
      <c r="I69" s="12">
        <v>3529.1</v>
      </c>
      <c r="J69" s="41">
        <v>0.05</v>
      </c>
    </row>
    <row r="70" spans="1:10" s="20" customFormat="1" ht="15">
      <c r="A70" s="37" t="s">
        <v>17</v>
      </c>
      <c r="B70" s="38" t="s">
        <v>15</v>
      </c>
      <c r="C70" s="40"/>
      <c r="D70" s="40">
        <v>9326.76</v>
      </c>
      <c r="E70" s="39">
        <f>H70*12</f>
        <v>0</v>
      </c>
      <c r="F70" s="41"/>
      <c r="G70" s="39"/>
      <c r="H70" s="39"/>
      <c r="I70" s="12">
        <v>3529.1</v>
      </c>
      <c r="J70" s="41">
        <v>0.15</v>
      </c>
    </row>
    <row r="71" spans="1:10" s="20" customFormat="1" ht="15">
      <c r="A71" s="37" t="s">
        <v>18</v>
      </c>
      <c r="B71" s="38" t="s">
        <v>15</v>
      </c>
      <c r="C71" s="40"/>
      <c r="D71" s="40">
        <v>1097.78</v>
      </c>
      <c r="E71" s="39">
        <f>H71*12</f>
        <v>0</v>
      </c>
      <c r="F71" s="41"/>
      <c r="G71" s="39"/>
      <c r="H71" s="39"/>
      <c r="I71" s="12">
        <v>3529.1</v>
      </c>
      <c r="J71" s="41">
        <v>0.02</v>
      </c>
    </row>
    <row r="72" spans="1:10" s="20" customFormat="1" ht="15">
      <c r="A72" s="37" t="s">
        <v>42</v>
      </c>
      <c r="B72" s="38" t="s">
        <v>15</v>
      </c>
      <c r="C72" s="40"/>
      <c r="D72" s="40">
        <v>2091.96</v>
      </c>
      <c r="E72" s="39"/>
      <c r="F72" s="41"/>
      <c r="G72" s="39"/>
      <c r="H72" s="39"/>
      <c r="I72" s="12">
        <v>3529.1</v>
      </c>
      <c r="J72" s="41">
        <v>0.02</v>
      </c>
    </row>
    <row r="73" spans="1:10" s="20" customFormat="1" ht="15">
      <c r="A73" s="37" t="s">
        <v>43</v>
      </c>
      <c r="B73" s="38" t="s">
        <v>20</v>
      </c>
      <c r="C73" s="40"/>
      <c r="D73" s="40">
        <v>0</v>
      </c>
      <c r="E73" s="39"/>
      <c r="F73" s="41"/>
      <c r="G73" s="39"/>
      <c r="H73" s="39"/>
      <c r="I73" s="12">
        <v>3529.1</v>
      </c>
      <c r="J73" s="41">
        <v>0.1</v>
      </c>
    </row>
    <row r="74" spans="1:10" s="20" customFormat="1" ht="25.5">
      <c r="A74" s="37" t="s">
        <v>19</v>
      </c>
      <c r="B74" s="38" t="s">
        <v>15</v>
      </c>
      <c r="C74" s="40"/>
      <c r="D74" s="40">
        <v>3635.24</v>
      </c>
      <c r="E74" s="39">
        <f>H74*12</f>
        <v>0</v>
      </c>
      <c r="F74" s="41"/>
      <c r="G74" s="39"/>
      <c r="H74" s="39"/>
      <c r="I74" s="12">
        <v>3529.1</v>
      </c>
      <c r="J74" s="41">
        <v>0.05</v>
      </c>
    </row>
    <row r="75" spans="1:8" s="97" customFormat="1" ht="18.75" customHeight="1">
      <c r="A75" s="94" t="s">
        <v>173</v>
      </c>
      <c r="B75" s="95" t="s">
        <v>15</v>
      </c>
      <c r="C75" s="96"/>
      <c r="D75" s="100">
        <v>875.4</v>
      </c>
      <c r="E75" s="39"/>
      <c r="F75" s="39"/>
      <c r="G75" s="23"/>
      <c r="H75" s="38"/>
    </row>
    <row r="76" spans="1:10" s="20" customFormat="1" ht="25.5">
      <c r="A76" s="37" t="s">
        <v>74</v>
      </c>
      <c r="B76" s="38" t="s">
        <v>15</v>
      </c>
      <c r="C76" s="40"/>
      <c r="D76" s="40">
        <v>14827.09</v>
      </c>
      <c r="E76" s="39"/>
      <c r="F76" s="41"/>
      <c r="G76" s="39"/>
      <c r="H76" s="39"/>
      <c r="I76" s="12">
        <v>3529.1</v>
      </c>
      <c r="J76" s="41">
        <v>0.01</v>
      </c>
    </row>
    <row r="77" spans="1:10" s="20" customFormat="1" ht="33" customHeight="1">
      <c r="A77" s="37" t="s">
        <v>166</v>
      </c>
      <c r="B77" s="44" t="s">
        <v>114</v>
      </c>
      <c r="C77" s="66"/>
      <c r="D77" s="40">
        <v>0</v>
      </c>
      <c r="E77" s="42"/>
      <c r="F77" s="41"/>
      <c r="G77" s="39"/>
      <c r="H77" s="39"/>
      <c r="I77" s="12">
        <v>3529.1</v>
      </c>
      <c r="J77" s="41"/>
    </row>
    <row r="78" spans="1:10" s="32" customFormat="1" ht="33" customHeight="1">
      <c r="A78" s="30" t="s">
        <v>36</v>
      </c>
      <c r="B78" s="23"/>
      <c r="C78" s="24" t="s">
        <v>137</v>
      </c>
      <c r="D78" s="24">
        <f>D79+D80+D81+D82+D83+D86+D84+D85+D87+D88</f>
        <v>16354.24</v>
      </c>
      <c r="E78" s="24">
        <f>SUM(E79:E88)</f>
        <v>0</v>
      </c>
      <c r="F78" s="24">
        <f>SUM(F79:F88)</f>
        <v>0</v>
      </c>
      <c r="G78" s="24">
        <f>D78/I78</f>
        <v>4.63</v>
      </c>
      <c r="H78" s="24">
        <f>G78/12</f>
        <v>0.39</v>
      </c>
      <c r="I78" s="12">
        <v>3529.1</v>
      </c>
      <c r="J78" s="13">
        <v>0.51</v>
      </c>
    </row>
    <row r="79" spans="1:10" s="20" customFormat="1" ht="15">
      <c r="A79" s="37" t="s">
        <v>32</v>
      </c>
      <c r="B79" s="38" t="s">
        <v>46</v>
      </c>
      <c r="C79" s="40"/>
      <c r="D79" s="40">
        <v>3137.99</v>
      </c>
      <c r="E79" s="39"/>
      <c r="F79" s="41"/>
      <c r="G79" s="39"/>
      <c r="H79" s="39"/>
      <c r="I79" s="12">
        <v>3529.1</v>
      </c>
      <c r="J79" s="41">
        <v>0.05</v>
      </c>
    </row>
    <row r="80" spans="1:10" s="20" customFormat="1" ht="25.5">
      <c r="A80" s="37" t="s">
        <v>33</v>
      </c>
      <c r="B80" s="38" t="s">
        <v>39</v>
      </c>
      <c r="C80" s="40"/>
      <c r="D80" s="40">
        <v>2092.02</v>
      </c>
      <c r="E80" s="39"/>
      <c r="F80" s="41"/>
      <c r="G80" s="39"/>
      <c r="H80" s="39"/>
      <c r="I80" s="12">
        <v>3529.1</v>
      </c>
      <c r="J80" s="41">
        <v>0.03</v>
      </c>
    </row>
    <row r="81" spans="1:10" s="20" customFormat="1" ht="15">
      <c r="A81" s="37" t="s">
        <v>50</v>
      </c>
      <c r="B81" s="38" t="s">
        <v>49</v>
      </c>
      <c r="C81" s="40"/>
      <c r="D81" s="40">
        <v>2195.49</v>
      </c>
      <c r="E81" s="39"/>
      <c r="F81" s="41"/>
      <c r="G81" s="39"/>
      <c r="H81" s="39"/>
      <c r="I81" s="12">
        <v>3529.1</v>
      </c>
      <c r="J81" s="41">
        <v>0.03</v>
      </c>
    </row>
    <row r="82" spans="1:10" s="20" customFormat="1" ht="25.5">
      <c r="A82" s="37" t="s">
        <v>47</v>
      </c>
      <c r="B82" s="38" t="s">
        <v>48</v>
      </c>
      <c r="C82" s="40"/>
      <c r="D82" s="40">
        <v>0</v>
      </c>
      <c r="E82" s="39"/>
      <c r="F82" s="41"/>
      <c r="G82" s="39"/>
      <c r="H82" s="39"/>
      <c r="I82" s="12">
        <v>3529.1</v>
      </c>
      <c r="J82" s="41">
        <v>0.03</v>
      </c>
    </row>
    <row r="83" spans="1:10" s="20" customFormat="1" ht="15">
      <c r="A83" s="37" t="s">
        <v>66</v>
      </c>
      <c r="B83" s="44" t="s">
        <v>49</v>
      </c>
      <c r="C83" s="40"/>
      <c r="D83" s="40">
        <v>0</v>
      </c>
      <c r="E83" s="39"/>
      <c r="F83" s="41"/>
      <c r="G83" s="39"/>
      <c r="H83" s="39"/>
      <c r="I83" s="12">
        <v>3529.1</v>
      </c>
      <c r="J83" s="43">
        <v>0.22</v>
      </c>
    </row>
    <row r="84" spans="1:10" s="20" customFormat="1" ht="15">
      <c r="A84" s="37" t="s">
        <v>185</v>
      </c>
      <c r="B84" s="44" t="s">
        <v>15</v>
      </c>
      <c r="C84" s="66"/>
      <c r="D84" s="40">
        <v>1488.26</v>
      </c>
      <c r="E84" s="42"/>
      <c r="F84" s="41"/>
      <c r="G84" s="39"/>
      <c r="H84" s="39"/>
      <c r="I84" s="12">
        <v>3529.1</v>
      </c>
      <c r="J84" s="43"/>
    </row>
    <row r="85" spans="1:10" s="104" customFormat="1" ht="15">
      <c r="A85" s="70" t="s">
        <v>123</v>
      </c>
      <c r="B85" s="45" t="s">
        <v>49</v>
      </c>
      <c r="C85" s="46"/>
      <c r="D85" s="86">
        <v>0</v>
      </c>
      <c r="E85" s="102"/>
      <c r="F85" s="103"/>
      <c r="G85" s="102"/>
      <c r="H85" s="102"/>
      <c r="I85" s="12">
        <v>3529.1</v>
      </c>
      <c r="J85" s="105"/>
    </row>
    <row r="86" spans="1:10" s="20" customFormat="1" ht="15">
      <c r="A86" s="37" t="s">
        <v>44</v>
      </c>
      <c r="B86" s="38" t="s">
        <v>7</v>
      </c>
      <c r="C86" s="66"/>
      <c r="D86" s="40">
        <v>7440.48</v>
      </c>
      <c r="E86" s="42"/>
      <c r="F86" s="41"/>
      <c r="G86" s="39"/>
      <c r="H86" s="39"/>
      <c r="I86" s="12">
        <v>3529.1</v>
      </c>
      <c r="J86" s="41">
        <v>0.12</v>
      </c>
    </row>
    <row r="87" spans="1:10" s="20" customFormat="1" ht="25.5">
      <c r="A87" s="37" t="s">
        <v>116</v>
      </c>
      <c r="B87" s="44" t="s">
        <v>15</v>
      </c>
      <c r="C87" s="66"/>
      <c r="D87" s="40">
        <v>0</v>
      </c>
      <c r="E87" s="42"/>
      <c r="F87" s="41"/>
      <c r="G87" s="39"/>
      <c r="H87" s="39"/>
      <c r="I87" s="12">
        <v>3529.1</v>
      </c>
      <c r="J87" s="69"/>
    </row>
    <row r="88" spans="1:10" s="20" customFormat="1" ht="33" customHeight="1">
      <c r="A88" s="37" t="s">
        <v>115</v>
      </c>
      <c r="B88" s="44" t="s">
        <v>15</v>
      </c>
      <c r="C88" s="40"/>
      <c r="D88" s="40">
        <f>G88*I88</f>
        <v>0</v>
      </c>
      <c r="E88" s="39"/>
      <c r="F88" s="41"/>
      <c r="G88" s="39"/>
      <c r="H88" s="39"/>
      <c r="I88" s="12">
        <v>3529.1</v>
      </c>
      <c r="J88" s="13">
        <v>0</v>
      </c>
    </row>
    <row r="89" spans="1:10" s="20" customFormat="1" ht="30">
      <c r="A89" s="30" t="s">
        <v>37</v>
      </c>
      <c r="B89" s="38"/>
      <c r="C89" s="24" t="s">
        <v>138</v>
      </c>
      <c r="D89" s="24">
        <f>SUM(D90:D94)</f>
        <v>2010.6</v>
      </c>
      <c r="E89" s="24">
        <f>E90+E91+E93</f>
        <v>0</v>
      </c>
      <c r="F89" s="24">
        <f>F90+F91+F93</f>
        <v>0</v>
      </c>
      <c r="G89" s="24">
        <f>D89/I89</f>
        <v>0.57</v>
      </c>
      <c r="H89" s="24">
        <f>G89/12</f>
        <v>0.05</v>
      </c>
      <c r="I89" s="12">
        <v>3529.1</v>
      </c>
      <c r="J89" s="13">
        <v>0.09</v>
      </c>
    </row>
    <row r="90" spans="1:10" s="20" customFormat="1" ht="15" customHeight="1">
      <c r="A90" s="37" t="s">
        <v>186</v>
      </c>
      <c r="B90" s="38" t="s">
        <v>15</v>
      </c>
      <c r="C90" s="72"/>
      <c r="D90" s="40">
        <v>2010.6</v>
      </c>
      <c r="E90" s="39"/>
      <c r="F90" s="41"/>
      <c r="G90" s="39"/>
      <c r="H90" s="39"/>
      <c r="I90" s="12">
        <v>3529.1</v>
      </c>
      <c r="J90" s="41"/>
    </row>
    <row r="91" spans="1:10" s="104" customFormat="1" ht="15">
      <c r="A91" s="101" t="s">
        <v>167</v>
      </c>
      <c r="B91" s="45" t="s">
        <v>49</v>
      </c>
      <c r="C91" s="33"/>
      <c r="D91" s="86">
        <v>0</v>
      </c>
      <c r="E91" s="102"/>
      <c r="F91" s="103"/>
      <c r="G91" s="102"/>
      <c r="H91" s="102"/>
      <c r="I91" s="12">
        <v>3529.1</v>
      </c>
      <c r="J91" s="103">
        <v>0.06</v>
      </c>
    </row>
    <row r="92" spans="1:10" s="104" customFormat="1" ht="15">
      <c r="A92" s="70" t="s">
        <v>168</v>
      </c>
      <c r="B92" s="45" t="s">
        <v>49</v>
      </c>
      <c r="C92" s="46"/>
      <c r="D92" s="86">
        <v>0</v>
      </c>
      <c r="E92" s="102"/>
      <c r="F92" s="103"/>
      <c r="G92" s="102"/>
      <c r="H92" s="102"/>
      <c r="I92" s="12"/>
      <c r="J92" s="105"/>
    </row>
    <row r="93" spans="1:10" s="20" customFormat="1" ht="15" customHeight="1">
      <c r="A93" s="37" t="s">
        <v>118</v>
      </c>
      <c r="B93" s="44" t="s">
        <v>114</v>
      </c>
      <c r="C93" s="72"/>
      <c r="D93" s="40">
        <f>G93*I93</f>
        <v>0</v>
      </c>
      <c r="E93" s="39"/>
      <c r="F93" s="41"/>
      <c r="G93" s="39"/>
      <c r="H93" s="39"/>
      <c r="I93" s="12">
        <v>3529.1</v>
      </c>
      <c r="J93" s="13">
        <v>0</v>
      </c>
    </row>
    <row r="94" spans="1:10" s="20" customFormat="1" ht="30" customHeight="1">
      <c r="A94" s="37" t="s">
        <v>119</v>
      </c>
      <c r="B94" s="44" t="s">
        <v>114</v>
      </c>
      <c r="C94" s="33"/>
      <c r="D94" s="46">
        <v>0</v>
      </c>
      <c r="E94" s="42"/>
      <c r="F94" s="66"/>
      <c r="G94" s="42"/>
      <c r="H94" s="42"/>
      <c r="I94" s="12">
        <v>3529.1</v>
      </c>
      <c r="J94" s="13"/>
    </row>
    <row r="95" spans="1:10" s="20" customFormat="1" ht="21.75" customHeight="1">
      <c r="A95" s="30" t="s">
        <v>120</v>
      </c>
      <c r="B95" s="38"/>
      <c r="C95" s="24" t="s">
        <v>139</v>
      </c>
      <c r="D95" s="24">
        <f>D97+D98+D96+D99+D100+D101</f>
        <v>41533.67</v>
      </c>
      <c r="E95" s="24">
        <f>SUM(E96:E101)</f>
        <v>0</v>
      </c>
      <c r="F95" s="24">
        <f>SUM(F96:F101)</f>
        <v>0</v>
      </c>
      <c r="G95" s="24">
        <f>D95/I95</f>
        <v>11.77</v>
      </c>
      <c r="H95" s="24">
        <f>G95/12</f>
        <v>0.98</v>
      </c>
      <c r="I95" s="12">
        <v>3529.1</v>
      </c>
      <c r="J95" s="13">
        <v>0.28</v>
      </c>
    </row>
    <row r="96" spans="1:10" s="20" customFormat="1" ht="15" customHeight="1">
      <c r="A96" s="37" t="s">
        <v>34</v>
      </c>
      <c r="B96" s="38" t="s">
        <v>7</v>
      </c>
      <c r="C96" s="72"/>
      <c r="D96" s="40">
        <f>G96*I96</f>
        <v>0</v>
      </c>
      <c r="E96" s="39"/>
      <c r="F96" s="41"/>
      <c r="G96" s="39"/>
      <c r="H96" s="39"/>
      <c r="I96" s="12">
        <v>3529.1</v>
      </c>
      <c r="J96" s="13">
        <v>0</v>
      </c>
    </row>
    <row r="97" spans="1:10" s="20" customFormat="1" ht="44.25" customHeight="1">
      <c r="A97" s="37" t="s">
        <v>78</v>
      </c>
      <c r="B97" s="38" t="s">
        <v>15</v>
      </c>
      <c r="C97" s="72"/>
      <c r="D97" s="40">
        <v>11419.63</v>
      </c>
      <c r="E97" s="39"/>
      <c r="F97" s="41"/>
      <c r="G97" s="39"/>
      <c r="H97" s="39"/>
      <c r="I97" s="12">
        <v>3529.1</v>
      </c>
      <c r="J97" s="41">
        <v>0.18</v>
      </c>
    </row>
    <row r="98" spans="1:10" s="20" customFormat="1" ht="41.25" customHeight="1">
      <c r="A98" s="37" t="s">
        <v>83</v>
      </c>
      <c r="B98" s="38" t="s">
        <v>15</v>
      </c>
      <c r="C98" s="72"/>
      <c r="D98" s="40">
        <v>1093.4</v>
      </c>
      <c r="E98" s="39"/>
      <c r="F98" s="41"/>
      <c r="G98" s="39"/>
      <c r="H98" s="39"/>
      <c r="I98" s="12">
        <v>3529.1</v>
      </c>
      <c r="J98" s="41">
        <v>0.02</v>
      </c>
    </row>
    <row r="99" spans="1:10" s="20" customFormat="1" ht="27.75" customHeight="1">
      <c r="A99" s="37" t="s">
        <v>52</v>
      </c>
      <c r="B99" s="38" t="s">
        <v>10</v>
      </c>
      <c r="C99" s="72"/>
      <c r="D99" s="40">
        <v>0</v>
      </c>
      <c r="E99" s="39"/>
      <c r="F99" s="41"/>
      <c r="G99" s="39"/>
      <c r="H99" s="39"/>
      <c r="I99" s="12">
        <v>3529.1</v>
      </c>
      <c r="J99" s="43"/>
    </row>
    <row r="100" spans="1:10" s="20" customFormat="1" ht="25.5" customHeight="1">
      <c r="A100" s="37" t="s">
        <v>75</v>
      </c>
      <c r="B100" s="44" t="s">
        <v>76</v>
      </c>
      <c r="C100" s="72"/>
      <c r="D100" s="40">
        <f>G100*I100</f>
        <v>0</v>
      </c>
      <c r="E100" s="39"/>
      <c r="F100" s="41"/>
      <c r="G100" s="39"/>
      <c r="H100" s="39"/>
      <c r="I100" s="12">
        <v>3529.1</v>
      </c>
      <c r="J100" s="13">
        <v>0</v>
      </c>
    </row>
    <row r="101" spans="1:10" s="20" customFormat="1" ht="60.75" customHeight="1">
      <c r="A101" s="37" t="s">
        <v>84</v>
      </c>
      <c r="B101" s="44" t="s">
        <v>70</v>
      </c>
      <c r="C101" s="72"/>
      <c r="D101" s="40">
        <v>29020.64</v>
      </c>
      <c r="E101" s="39"/>
      <c r="F101" s="41"/>
      <c r="G101" s="39"/>
      <c r="H101" s="39"/>
      <c r="I101" s="12">
        <v>3529.1</v>
      </c>
      <c r="J101" s="13">
        <v>0</v>
      </c>
    </row>
    <row r="102" spans="1:10" s="20" customFormat="1" ht="15">
      <c r="A102" s="30" t="s">
        <v>38</v>
      </c>
      <c r="B102" s="38"/>
      <c r="C102" s="24" t="s">
        <v>140</v>
      </c>
      <c r="D102" s="24">
        <f>D103</f>
        <v>0</v>
      </c>
      <c r="E102" s="24" t="e">
        <f>E103+#REF!+#REF!</f>
        <v>#REF!</v>
      </c>
      <c r="F102" s="24" t="e">
        <f>F103+#REF!+#REF!</f>
        <v>#REF!</v>
      </c>
      <c r="G102" s="24">
        <f>D102/I102</f>
        <v>0</v>
      </c>
      <c r="H102" s="24">
        <f>G102/12</f>
        <v>0</v>
      </c>
      <c r="I102" s="12">
        <v>3529.1</v>
      </c>
      <c r="J102" s="13">
        <v>0.14</v>
      </c>
    </row>
    <row r="103" spans="1:10" s="20" customFormat="1" ht="15">
      <c r="A103" s="37" t="s">
        <v>35</v>
      </c>
      <c r="B103" s="38" t="s">
        <v>15</v>
      </c>
      <c r="C103" s="40"/>
      <c r="D103" s="40">
        <v>0</v>
      </c>
      <c r="E103" s="39"/>
      <c r="F103" s="41"/>
      <c r="G103" s="39"/>
      <c r="H103" s="39"/>
      <c r="I103" s="12">
        <v>3529.1</v>
      </c>
      <c r="J103" s="41">
        <v>0.02</v>
      </c>
    </row>
    <row r="104" spans="1:10" s="12" customFormat="1" ht="15">
      <c r="A104" s="30" t="s">
        <v>41</v>
      </c>
      <c r="B104" s="23"/>
      <c r="C104" s="24" t="s">
        <v>141</v>
      </c>
      <c r="D104" s="24">
        <f>D105+D107+D106</f>
        <v>20800</v>
      </c>
      <c r="E104" s="24">
        <f>E105+E107</f>
        <v>0</v>
      </c>
      <c r="F104" s="24">
        <f>F105+F107</f>
        <v>0</v>
      </c>
      <c r="G104" s="24">
        <f>D104/I104</f>
        <v>5.89</v>
      </c>
      <c r="H104" s="24">
        <f>G104/12</f>
        <v>0.49</v>
      </c>
      <c r="I104" s="12">
        <v>3529.1</v>
      </c>
      <c r="J104" s="13">
        <v>0.03</v>
      </c>
    </row>
    <row r="105" spans="1:10" s="20" customFormat="1" ht="46.5" customHeight="1">
      <c r="A105" s="70" t="s">
        <v>121</v>
      </c>
      <c r="B105" s="44" t="s">
        <v>20</v>
      </c>
      <c r="C105" s="40"/>
      <c r="D105" s="40">
        <v>20800</v>
      </c>
      <c r="E105" s="39"/>
      <c r="F105" s="41"/>
      <c r="G105" s="39"/>
      <c r="H105" s="39"/>
      <c r="I105" s="12">
        <v>3529.1</v>
      </c>
      <c r="J105" s="41">
        <v>0.03</v>
      </c>
    </row>
    <row r="106" spans="1:10" s="20" customFormat="1" ht="26.25" customHeight="1">
      <c r="A106" s="70" t="s">
        <v>177</v>
      </c>
      <c r="B106" s="44" t="s">
        <v>49</v>
      </c>
      <c r="C106" s="40"/>
      <c r="D106" s="40">
        <v>0</v>
      </c>
      <c r="E106" s="39"/>
      <c r="F106" s="41"/>
      <c r="G106" s="39"/>
      <c r="H106" s="39"/>
      <c r="I106" s="12"/>
      <c r="J106" s="69"/>
    </row>
    <row r="107" spans="1:10" s="20" customFormat="1" ht="21" customHeight="1">
      <c r="A107" s="70" t="s">
        <v>176</v>
      </c>
      <c r="B107" s="44" t="s">
        <v>70</v>
      </c>
      <c r="C107" s="40"/>
      <c r="D107" s="40">
        <v>0</v>
      </c>
      <c r="E107" s="39"/>
      <c r="F107" s="41"/>
      <c r="G107" s="39"/>
      <c r="H107" s="39"/>
      <c r="I107" s="12">
        <v>3529.1</v>
      </c>
      <c r="J107" s="13">
        <v>0</v>
      </c>
    </row>
    <row r="108" spans="1:10" s="12" customFormat="1" ht="15">
      <c r="A108" s="30" t="s">
        <v>40</v>
      </c>
      <c r="B108" s="23"/>
      <c r="C108" s="24" t="s">
        <v>142</v>
      </c>
      <c r="D108" s="24">
        <f>D109+D110</f>
        <v>20728.44</v>
      </c>
      <c r="E108" s="24" t="e">
        <f>E109+E110+#REF!</f>
        <v>#REF!</v>
      </c>
      <c r="F108" s="24" t="e">
        <f>F109+F110+#REF!</f>
        <v>#REF!</v>
      </c>
      <c r="G108" s="24">
        <f>D108/I108</f>
        <v>5.87</v>
      </c>
      <c r="H108" s="24">
        <f>G108/12</f>
        <v>0.49</v>
      </c>
      <c r="I108" s="12">
        <v>3529.1</v>
      </c>
      <c r="J108" s="13">
        <v>0.31</v>
      </c>
    </row>
    <row r="109" spans="1:10" s="20" customFormat="1" ht="15">
      <c r="A109" s="37" t="s">
        <v>51</v>
      </c>
      <c r="B109" s="38" t="s">
        <v>46</v>
      </c>
      <c r="C109" s="40"/>
      <c r="D109" s="40">
        <v>20728.44</v>
      </c>
      <c r="E109" s="39"/>
      <c r="F109" s="41"/>
      <c r="G109" s="39"/>
      <c r="H109" s="39"/>
      <c r="I109" s="12">
        <v>3529.1</v>
      </c>
      <c r="J109" s="41">
        <v>0.26</v>
      </c>
    </row>
    <row r="110" spans="1:10" s="20" customFormat="1" ht="15">
      <c r="A110" s="37" t="s">
        <v>65</v>
      </c>
      <c r="B110" s="38" t="s">
        <v>46</v>
      </c>
      <c r="C110" s="40"/>
      <c r="D110" s="40">
        <v>0</v>
      </c>
      <c r="E110" s="39"/>
      <c r="F110" s="41"/>
      <c r="G110" s="39"/>
      <c r="H110" s="39"/>
      <c r="I110" s="12">
        <v>3529.1</v>
      </c>
      <c r="J110" s="41">
        <v>0.05</v>
      </c>
    </row>
    <row r="111" spans="1:10" s="12" customFormat="1" ht="155.25">
      <c r="A111" s="30" t="s">
        <v>188</v>
      </c>
      <c r="B111" s="23" t="s">
        <v>10</v>
      </c>
      <c r="C111" s="33"/>
      <c r="D111" s="33">
        <v>50000</v>
      </c>
      <c r="E111" s="33">
        <f>H111*12</f>
        <v>14.16</v>
      </c>
      <c r="F111" s="33"/>
      <c r="G111" s="33">
        <f>D111/I111</f>
        <v>14.17</v>
      </c>
      <c r="H111" s="33">
        <f>G111/12</f>
        <v>1.18</v>
      </c>
      <c r="I111" s="12">
        <v>3529.1</v>
      </c>
      <c r="J111" s="13">
        <v>0.3</v>
      </c>
    </row>
    <row r="112" spans="1:10" s="12" customFormat="1" ht="18.75">
      <c r="A112" s="107" t="s">
        <v>179</v>
      </c>
      <c r="B112" s="23" t="s">
        <v>7</v>
      </c>
      <c r="C112" s="24"/>
      <c r="D112" s="24">
        <f>2263.16+6111.6</f>
        <v>8374.76</v>
      </c>
      <c r="E112" s="24"/>
      <c r="F112" s="24"/>
      <c r="G112" s="24">
        <f>D112/I112</f>
        <v>2.37</v>
      </c>
      <c r="H112" s="24">
        <f>G112/12</f>
        <v>0.2</v>
      </c>
      <c r="I112" s="12">
        <v>3529.1</v>
      </c>
      <c r="J112" s="13"/>
    </row>
    <row r="113" spans="1:10" s="12" customFormat="1" ht="18.75">
      <c r="A113" s="107" t="s">
        <v>180</v>
      </c>
      <c r="B113" s="23" t="s">
        <v>7</v>
      </c>
      <c r="C113" s="24"/>
      <c r="D113" s="24">
        <f>(2263.16+5137.21)</f>
        <v>7400.37</v>
      </c>
      <c r="E113" s="24"/>
      <c r="F113" s="24"/>
      <c r="G113" s="24">
        <f>D113/I113</f>
        <v>2.1</v>
      </c>
      <c r="H113" s="24">
        <f>G113/12</f>
        <v>0.18</v>
      </c>
      <c r="I113" s="12">
        <v>3529.1</v>
      </c>
      <c r="J113" s="13"/>
    </row>
    <row r="114" spans="1:10" s="12" customFormat="1" ht="18.75">
      <c r="A114" s="107" t="s">
        <v>181</v>
      </c>
      <c r="B114" s="23" t="s">
        <v>7</v>
      </c>
      <c r="C114" s="24"/>
      <c r="D114" s="24">
        <v>27230.21</v>
      </c>
      <c r="E114" s="24"/>
      <c r="F114" s="24"/>
      <c r="G114" s="24">
        <f>D114/I114</f>
        <v>7.72</v>
      </c>
      <c r="H114" s="24">
        <f>G114/12</f>
        <v>0.64</v>
      </c>
      <c r="I114" s="12">
        <v>3529.1</v>
      </c>
      <c r="J114" s="13"/>
    </row>
    <row r="115" spans="1:10" s="12" customFormat="1" ht="18.75">
      <c r="A115" s="107" t="s">
        <v>182</v>
      </c>
      <c r="B115" s="23" t="s">
        <v>7</v>
      </c>
      <c r="C115" s="24"/>
      <c r="D115" s="24">
        <v>10850.19</v>
      </c>
      <c r="E115" s="24"/>
      <c r="F115" s="24"/>
      <c r="G115" s="24">
        <f>D115/I115</f>
        <v>3.07</v>
      </c>
      <c r="H115" s="24">
        <f>G115/12</f>
        <v>0.26</v>
      </c>
      <c r="I115" s="12">
        <v>3529.1</v>
      </c>
      <c r="J115" s="13"/>
    </row>
    <row r="116" spans="1:10" s="12" customFormat="1" ht="19.5" thickBot="1">
      <c r="A116" s="98" t="s">
        <v>68</v>
      </c>
      <c r="B116" s="99" t="s">
        <v>9</v>
      </c>
      <c r="C116" s="33"/>
      <c r="D116" s="47">
        <f>G116*I116</f>
        <v>87239.35</v>
      </c>
      <c r="E116" s="33"/>
      <c r="F116" s="47"/>
      <c r="G116" s="33">
        <f>12*H116</f>
        <v>24.72</v>
      </c>
      <c r="H116" s="33">
        <v>2.06</v>
      </c>
      <c r="I116" s="12">
        <v>3529.1</v>
      </c>
      <c r="J116" s="13"/>
    </row>
    <row r="117" spans="1:10" s="12" customFormat="1" ht="19.5" thickBot="1">
      <c r="A117" s="48" t="s">
        <v>29</v>
      </c>
      <c r="B117" s="49"/>
      <c r="C117" s="71"/>
      <c r="D117" s="106">
        <f>D116+D111+D108+D104+D102+D95+D89+D78+D63+D62+D61+D60+D49+D48+D47+D40+D39+D28+D16+D41+D115+D114+D113+D112+D59</f>
        <v>969949.83</v>
      </c>
      <c r="E117" s="106" t="e">
        <f>E116+E111+E108+E104+E102+E95+E89+E78+E63+E62+E61+E60+E49+E48+E47+E40+E39+E28+E16+E41+E115+E114+E113+E112+E59</f>
        <v>#REF!</v>
      </c>
      <c r="F117" s="106" t="e">
        <f>F116+F111+F108+F104+F102+F95+F89+F78+F63+F62+F61+F60+F49+F48+F47+F40+F39+F28+F16+F41+F115+F114+F113+F112+F59</f>
        <v>#REF!</v>
      </c>
      <c r="G117" s="106">
        <f>G116+G111+G108+G104+G102+G95+G89+G78+G63+G62+G61+G60+G49+G48+G47+G40+G39+G28+G16+G41+G115+G114+G113+G112+G59</f>
        <v>274.84</v>
      </c>
      <c r="H117" s="106">
        <f>H116+H111+H108+H104+H102+H95+H89+H78+H63+H62+H61+H60+H49+H48+H47+H40+H39+H28+H16+H41+H115+H114+H113+H112+H59</f>
        <v>22.92</v>
      </c>
      <c r="I117" s="12">
        <v>3529.1</v>
      </c>
      <c r="J117" s="50">
        <v>11.22</v>
      </c>
    </row>
    <row r="118" spans="1:10" s="55" customFormat="1" ht="15.75" thickBot="1">
      <c r="A118" s="54"/>
      <c r="I118" s="12">
        <v>3529.1</v>
      </c>
      <c r="J118" s="56"/>
    </row>
    <row r="119" spans="1:10" s="77" customFormat="1" ht="38.25" thickBot="1">
      <c r="A119" s="51" t="s">
        <v>67</v>
      </c>
      <c r="B119" s="76"/>
      <c r="C119" s="76"/>
      <c r="D119" s="83">
        <v>0</v>
      </c>
      <c r="E119" s="83" t="e">
        <f>SUM(#REF!)</f>
        <v>#REF!</v>
      </c>
      <c r="F119" s="83" t="e">
        <f>SUM(#REF!)</f>
        <v>#REF!</v>
      </c>
      <c r="G119" s="83">
        <v>0</v>
      </c>
      <c r="H119" s="83">
        <v>0</v>
      </c>
      <c r="I119" s="77">
        <v>3529.1</v>
      </c>
      <c r="J119" s="78"/>
    </row>
    <row r="120" spans="1:10" s="55" customFormat="1" ht="28.5" customHeight="1" thickBot="1">
      <c r="A120" s="54"/>
      <c r="D120" s="88"/>
      <c r="E120" s="88"/>
      <c r="F120" s="88"/>
      <c r="G120" s="88"/>
      <c r="H120" s="88"/>
      <c r="J120" s="56"/>
    </row>
    <row r="121" spans="1:10" s="53" customFormat="1" ht="20.25" thickBot="1">
      <c r="A121" s="109" t="s">
        <v>183</v>
      </c>
      <c r="B121" s="82"/>
      <c r="C121" s="82"/>
      <c r="D121" s="89">
        <f>D117+D119</f>
        <v>969949.83</v>
      </c>
      <c r="E121" s="89" t="e">
        <f>E117+E119</f>
        <v>#REF!</v>
      </c>
      <c r="F121" s="89" t="e">
        <f>F117+F119</f>
        <v>#REF!</v>
      </c>
      <c r="G121" s="89">
        <f>G117+G119</f>
        <v>274.84</v>
      </c>
      <c r="H121" s="89">
        <f>H117+H119</f>
        <v>22.92</v>
      </c>
      <c r="J121" s="52"/>
    </row>
    <row r="122" spans="1:10" s="55" customFormat="1" ht="12.75">
      <c r="A122" s="110"/>
      <c r="J122" s="56"/>
    </row>
    <row r="123" spans="1:10" s="55" customFormat="1" ht="12.75">
      <c r="A123" s="110"/>
      <c r="J123" s="56"/>
    </row>
    <row r="124" spans="1:10" s="55" customFormat="1" ht="21.75" customHeight="1">
      <c r="A124" s="30" t="s">
        <v>99</v>
      </c>
      <c r="B124" s="23" t="s">
        <v>9</v>
      </c>
      <c r="C124" s="33" t="s">
        <v>133</v>
      </c>
      <c r="D124" s="33">
        <f>161295.08*1.086</f>
        <v>175166.46</v>
      </c>
      <c r="E124" s="33"/>
      <c r="F124" s="33"/>
      <c r="G124" s="33">
        <f>D124/I124</f>
        <v>49.63</v>
      </c>
      <c r="H124" s="33">
        <f>G124/12</f>
        <v>4.14</v>
      </c>
      <c r="I124" s="55">
        <v>3529.1</v>
      </c>
      <c r="J124" s="56"/>
    </row>
    <row r="125" spans="1:10" s="55" customFormat="1" ht="12.75">
      <c r="A125" s="110"/>
      <c r="J125" s="56"/>
    </row>
    <row r="126" spans="1:10" s="55" customFormat="1" ht="13.5" thickBot="1">
      <c r="A126" s="110"/>
      <c r="J126" s="56"/>
    </row>
    <row r="127" spans="1:10" s="55" customFormat="1" ht="20.25" thickBot="1">
      <c r="A127" s="109" t="s">
        <v>184</v>
      </c>
      <c r="B127" s="111"/>
      <c r="C127" s="111"/>
      <c r="D127" s="112">
        <f>D121+D124</f>
        <v>1145116.29</v>
      </c>
      <c r="E127" s="112" t="e">
        <f>E121+E124</f>
        <v>#REF!</v>
      </c>
      <c r="F127" s="112" t="e">
        <f>F121+F124</f>
        <v>#REF!</v>
      </c>
      <c r="G127" s="112">
        <f>G121+G124</f>
        <v>324.47</v>
      </c>
      <c r="H127" s="112">
        <f>H121+H124</f>
        <v>27.06</v>
      </c>
      <c r="J127" s="56"/>
    </row>
    <row r="128" spans="1:10" s="55" customFormat="1" ht="12.75">
      <c r="A128" s="54"/>
      <c r="J128" s="56"/>
    </row>
    <row r="129" spans="1:10" s="55" customFormat="1" ht="12.75">
      <c r="A129" s="54"/>
      <c r="J129" s="56"/>
    </row>
    <row r="130" spans="1:10" s="60" customFormat="1" ht="18.75">
      <c r="A130" s="57"/>
      <c r="B130" s="58"/>
      <c r="C130" s="59"/>
      <c r="D130" s="59"/>
      <c r="E130" s="59"/>
      <c r="F130" s="59"/>
      <c r="G130" s="59"/>
      <c r="H130" s="59"/>
      <c r="J130" s="61"/>
    </row>
    <row r="131" spans="1:10" s="53" customFormat="1" ht="19.5">
      <c r="A131" s="62"/>
      <c r="B131" s="63"/>
      <c r="C131" s="64"/>
      <c r="D131" s="64"/>
      <c r="E131" s="64"/>
      <c r="F131" s="64"/>
      <c r="G131" s="64"/>
      <c r="H131" s="64"/>
      <c r="J131" s="52"/>
    </row>
    <row r="132" spans="1:10" s="55" customFormat="1" ht="14.25">
      <c r="A132" s="121" t="s">
        <v>27</v>
      </c>
      <c r="B132" s="121"/>
      <c r="C132" s="121"/>
      <c r="D132" s="121"/>
      <c r="E132" s="121"/>
      <c r="F132" s="121"/>
      <c r="J132" s="56"/>
    </row>
    <row r="133" s="55" customFormat="1" ht="12.75">
      <c r="J133" s="56"/>
    </row>
    <row r="134" spans="1:10" s="55" customFormat="1" ht="12.75">
      <c r="A134" s="54" t="s">
        <v>28</v>
      </c>
      <c r="J134" s="56"/>
    </row>
    <row r="135" s="55" customFormat="1" ht="12.75">
      <c r="J135" s="56"/>
    </row>
    <row r="136" s="55" customFormat="1" ht="12.75">
      <c r="J136" s="56"/>
    </row>
    <row r="137" s="55" customFormat="1" ht="12.75">
      <c r="J137" s="56"/>
    </row>
    <row r="138" s="55" customFormat="1" ht="12.75">
      <c r="J138" s="56"/>
    </row>
    <row r="139" s="55" customFormat="1" ht="12.75">
      <c r="J139" s="56"/>
    </row>
    <row r="140" s="55" customFormat="1" ht="12.75">
      <c r="J140" s="56"/>
    </row>
    <row r="141" s="55" customFormat="1" ht="12.75">
      <c r="J141" s="56"/>
    </row>
    <row r="142" s="55" customFormat="1" ht="12.75">
      <c r="J142" s="56"/>
    </row>
    <row r="143" s="55" customFormat="1" ht="12.75">
      <c r="J143" s="56"/>
    </row>
    <row r="144" s="55" customFormat="1" ht="12.75">
      <c r="J144" s="56"/>
    </row>
    <row r="145" s="55" customFormat="1" ht="12.75">
      <c r="J145" s="56"/>
    </row>
    <row r="146" s="55" customFormat="1" ht="12.75">
      <c r="J146" s="56"/>
    </row>
    <row r="147" s="55" customFormat="1" ht="12.75">
      <c r="J147" s="56"/>
    </row>
    <row r="148" s="55" customFormat="1" ht="12.75">
      <c r="J148" s="56"/>
    </row>
    <row r="149" s="55" customFormat="1" ht="12.75">
      <c r="J149" s="56"/>
    </row>
    <row r="150" s="55" customFormat="1" ht="12.75">
      <c r="J150" s="56"/>
    </row>
    <row r="151" s="55" customFormat="1" ht="12.75">
      <c r="J151" s="56"/>
    </row>
    <row r="152" s="55" customFormat="1" ht="12.75">
      <c r="J152" s="56"/>
    </row>
  </sheetData>
  <sheetProtection/>
  <mergeCells count="13">
    <mergeCell ref="A132:F132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8"/>
  <sheetViews>
    <sheetView tabSelected="1" zoomScalePageLayoutView="0" workbookViewId="0" topLeftCell="A92">
      <selection activeCell="H131" sqref="H13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0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22" t="s">
        <v>131</v>
      </c>
      <c r="B1" s="123"/>
      <c r="C1" s="123"/>
      <c r="D1" s="123"/>
      <c r="E1" s="123"/>
      <c r="F1" s="123"/>
      <c r="G1" s="123"/>
      <c r="H1" s="123"/>
    </row>
    <row r="2" spans="2:8" ht="12.75" customHeight="1">
      <c r="B2" s="124"/>
      <c r="C2" s="124"/>
      <c r="D2" s="124"/>
      <c r="E2" s="124"/>
      <c r="F2" s="124"/>
      <c r="G2" s="123"/>
      <c r="H2" s="123"/>
    </row>
    <row r="3" spans="1:8" ht="24" customHeight="1">
      <c r="A3" s="65" t="s">
        <v>174</v>
      </c>
      <c r="B3" s="124" t="s">
        <v>0</v>
      </c>
      <c r="C3" s="124"/>
      <c r="D3" s="124"/>
      <c r="E3" s="124"/>
      <c r="F3" s="124"/>
      <c r="G3" s="123"/>
      <c r="H3" s="123"/>
    </row>
    <row r="4" spans="2:8" ht="14.25" customHeight="1">
      <c r="B4" s="124" t="s">
        <v>132</v>
      </c>
      <c r="C4" s="124"/>
      <c r="D4" s="124"/>
      <c r="E4" s="124"/>
      <c r="F4" s="124"/>
      <c r="G4" s="123"/>
      <c r="H4" s="123"/>
    </row>
    <row r="5" spans="1:10" ht="15.75" customHeight="1">
      <c r="A5" s="125"/>
      <c r="B5" s="125"/>
      <c r="C5" s="125"/>
      <c r="D5" s="125"/>
      <c r="E5" s="125"/>
      <c r="F5" s="125"/>
      <c r="G5" s="125"/>
      <c r="H5" s="125"/>
      <c r="J5" s="1"/>
    </row>
    <row r="6" spans="1:10" ht="21.75" customHeight="1">
      <c r="A6" s="126"/>
      <c r="B6" s="126"/>
      <c r="C6" s="126"/>
      <c r="D6" s="126"/>
      <c r="E6" s="126"/>
      <c r="F6" s="126"/>
      <c r="G6" s="126"/>
      <c r="H6" s="126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26" t="s">
        <v>175</v>
      </c>
      <c r="B8" s="126"/>
      <c r="C8" s="126"/>
      <c r="D8" s="126"/>
      <c r="E8" s="126"/>
      <c r="F8" s="126"/>
      <c r="G8" s="126"/>
      <c r="H8" s="126"/>
      <c r="I8" s="3"/>
    </row>
    <row r="9" spans="1:10" s="4" customFormat="1" ht="22.5" customHeight="1">
      <c r="A9" s="127" t="s">
        <v>1</v>
      </c>
      <c r="B9" s="127"/>
      <c r="C9" s="127"/>
      <c r="D9" s="127"/>
      <c r="E9" s="128"/>
      <c r="F9" s="128"/>
      <c r="G9" s="128"/>
      <c r="H9" s="128"/>
      <c r="J9" s="5"/>
    </row>
    <row r="10" spans="1:8" s="6" customFormat="1" ht="18.75" customHeight="1">
      <c r="A10" s="127" t="s">
        <v>87</v>
      </c>
      <c r="B10" s="127"/>
      <c r="C10" s="127"/>
      <c r="D10" s="127"/>
      <c r="E10" s="128"/>
      <c r="F10" s="128"/>
      <c r="G10" s="128"/>
      <c r="H10" s="128"/>
    </row>
    <row r="11" spans="1:8" s="7" customFormat="1" ht="17.25" customHeight="1">
      <c r="A11" s="113" t="s">
        <v>53</v>
      </c>
      <c r="B11" s="113"/>
      <c r="C11" s="113"/>
      <c r="D11" s="113"/>
      <c r="E11" s="114"/>
      <c r="F11" s="114"/>
      <c r="G11" s="114"/>
      <c r="H11" s="114"/>
    </row>
    <row r="12" spans="1:8" s="6" customFormat="1" ht="30" customHeight="1" thickBot="1">
      <c r="A12" s="115" t="s">
        <v>58</v>
      </c>
      <c r="B12" s="115"/>
      <c r="C12" s="115"/>
      <c r="D12" s="115"/>
      <c r="E12" s="116"/>
      <c r="F12" s="116"/>
      <c r="G12" s="116"/>
      <c r="H12" s="116"/>
    </row>
    <row r="13" spans="1:10" s="12" customFormat="1" ht="139.5" customHeight="1" thickBot="1">
      <c r="A13" s="8" t="s">
        <v>2</v>
      </c>
      <c r="B13" s="9" t="s">
        <v>3</v>
      </c>
      <c r="C13" s="10" t="s">
        <v>94</v>
      </c>
      <c r="D13" s="10" t="s">
        <v>30</v>
      </c>
      <c r="E13" s="10" t="s">
        <v>4</v>
      </c>
      <c r="F13" s="11" t="s">
        <v>5</v>
      </c>
      <c r="G13" s="10" t="s">
        <v>4</v>
      </c>
      <c r="H13" s="11" t="s">
        <v>5</v>
      </c>
      <c r="J13" s="13"/>
    </row>
    <row r="14" spans="1:10" s="20" customFormat="1" ht="12.75">
      <c r="A14" s="14">
        <v>1</v>
      </c>
      <c r="B14" s="15">
        <v>2</v>
      </c>
      <c r="C14" s="16">
        <v>3</v>
      </c>
      <c r="D14" s="16">
        <v>4</v>
      </c>
      <c r="E14" s="15">
        <v>3</v>
      </c>
      <c r="F14" s="17">
        <v>4</v>
      </c>
      <c r="G14" s="18">
        <v>5</v>
      </c>
      <c r="H14" s="19">
        <v>6</v>
      </c>
      <c r="J14" s="21"/>
    </row>
    <row r="15" spans="1:10" s="20" customFormat="1" ht="49.5" customHeight="1">
      <c r="A15" s="117" t="s">
        <v>6</v>
      </c>
      <c r="B15" s="118"/>
      <c r="C15" s="118"/>
      <c r="D15" s="118"/>
      <c r="E15" s="118"/>
      <c r="F15" s="118"/>
      <c r="G15" s="119"/>
      <c r="H15" s="120"/>
      <c r="J15" s="21"/>
    </row>
    <row r="16" spans="1:10" s="12" customFormat="1" ht="18.75" customHeight="1">
      <c r="A16" s="22" t="s">
        <v>72</v>
      </c>
      <c r="B16" s="23" t="s">
        <v>7</v>
      </c>
      <c r="C16" s="25" t="s">
        <v>124</v>
      </c>
      <c r="D16" s="25">
        <f>G16*I16</f>
        <v>152880.61</v>
      </c>
      <c r="E16" s="24">
        <f>H16*12</f>
        <v>43.32</v>
      </c>
      <c r="F16" s="26"/>
      <c r="G16" s="24">
        <f>H16*12</f>
        <v>43.32</v>
      </c>
      <c r="H16" s="24">
        <f>H27</f>
        <v>3.61</v>
      </c>
      <c r="I16" s="12">
        <v>3529.1</v>
      </c>
      <c r="J16" s="13">
        <v>2.24</v>
      </c>
    </row>
    <row r="17" spans="1:10" s="12" customFormat="1" ht="24.75" customHeight="1">
      <c r="A17" s="27" t="s">
        <v>59</v>
      </c>
      <c r="B17" s="28" t="s">
        <v>60</v>
      </c>
      <c r="C17" s="25"/>
      <c r="D17" s="25"/>
      <c r="E17" s="24"/>
      <c r="F17" s="26"/>
      <c r="G17" s="24"/>
      <c r="H17" s="24"/>
      <c r="I17" s="12">
        <v>3529.1</v>
      </c>
      <c r="J17" s="13"/>
    </row>
    <row r="18" spans="1:10" s="12" customFormat="1" ht="18.75" customHeight="1">
      <c r="A18" s="27" t="s">
        <v>61</v>
      </c>
      <c r="B18" s="28" t="s">
        <v>60</v>
      </c>
      <c r="C18" s="25"/>
      <c r="D18" s="25"/>
      <c r="E18" s="24"/>
      <c r="F18" s="26"/>
      <c r="G18" s="24"/>
      <c r="H18" s="24"/>
      <c r="I18" s="12">
        <v>3529.1</v>
      </c>
      <c r="J18" s="13"/>
    </row>
    <row r="19" spans="1:10" s="12" customFormat="1" ht="121.5" customHeight="1">
      <c r="A19" s="27" t="s">
        <v>88</v>
      </c>
      <c r="B19" s="28" t="s">
        <v>20</v>
      </c>
      <c r="C19" s="25"/>
      <c r="D19" s="25"/>
      <c r="E19" s="24"/>
      <c r="F19" s="26"/>
      <c r="G19" s="24"/>
      <c r="H19" s="24"/>
      <c r="I19" s="12">
        <v>3529.1</v>
      </c>
      <c r="J19" s="13"/>
    </row>
    <row r="20" spans="1:10" s="12" customFormat="1" ht="15">
      <c r="A20" s="27" t="s">
        <v>89</v>
      </c>
      <c r="B20" s="28" t="s">
        <v>60</v>
      </c>
      <c r="C20" s="25"/>
      <c r="D20" s="25"/>
      <c r="E20" s="24"/>
      <c r="F20" s="26"/>
      <c r="G20" s="24"/>
      <c r="H20" s="24"/>
      <c r="J20" s="13"/>
    </row>
    <row r="21" spans="1:10" s="12" customFormat="1" ht="15">
      <c r="A21" s="27" t="s">
        <v>90</v>
      </c>
      <c r="B21" s="28" t="s">
        <v>60</v>
      </c>
      <c r="C21" s="25"/>
      <c r="D21" s="25"/>
      <c r="E21" s="24"/>
      <c r="F21" s="26"/>
      <c r="G21" s="24"/>
      <c r="H21" s="24"/>
      <c r="J21" s="13"/>
    </row>
    <row r="22" spans="1:10" s="12" customFormat="1" ht="25.5">
      <c r="A22" s="27" t="s">
        <v>91</v>
      </c>
      <c r="B22" s="28" t="s">
        <v>10</v>
      </c>
      <c r="C22" s="25"/>
      <c r="D22" s="25"/>
      <c r="E22" s="24"/>
      <c r="F22" s="26"/>
      <c r="G22" s="24"/>
      <c r="H22" s="24"/>
      <c r="J22" s="13"/>
    </row>
    <row r="23" spans="1:10" s="12" customFormat="1" ht="15">
      <c r="A23" s="27" t="s">
        <v>92</v>
      </c>
      <c r="B23" s="28" t="s">
        <v>12</v>
      </c>
      <c r="C23" s="25"/>
      <c r="D23" s="25"/>
      <c r="E23" s="24"/>
      <c r="F23" s="26"/>
      <c r="G23" s="24"/>
      <c r="H23" s="24"/>
      <c r="J23" s="13"/>
    </row>
    <row r="24" spans="1:10" s="12" customFormat="1" ht="15">
      <c r="A24" s="27" t="s">
        <v>170</v>
      </c>
      <c r="B24" s="28" t="s">
        <v>60</v>
      </c>
      <c r="C24" s="25"/>
      <c r="D24" s="25"/>
      <c r="E24" s="24"/>
      <c r="F24" s="26"/>
      <c r="G24" s="24"/>
      <c r="H24" s="24"/>
      <c r="J24" s="13"/>
    </row>
    <row r="25" spans="1:10" s="12" customFormat="1" ht="15">
      <c r="A25" s="27" t="s">
        <v>171</v>
      </c>
      <c r="B25" s="28" t="s">
        <v>60</v>
      </c>
      <c r="C25" s="25"/>
      <c r="D25" s="25"/>
      <c r="E25" s="24"/>
      <c r="F25" s="26"/>
      <c r="G25" s="24"/>
      <c r="H25" s="24"/>
      <c r="J25" s="13"/>
    </row>
    <row r="26" spans="1:10" s="12" customFormat="1" ht="15">
      <c r="A26" s="27" t="s">
        <v>93</v>
      </c>
      <c r="B26" s="28" t="s">
        <v>15</v>
      </c>
      <c r="C26" s="25"/>
      <c r="D26" s="25"/>
      <c r="E26" s="24"/>
      <c r="F26" s="26"/>
      <c r="G26" s="24"/>
      <c r="H26" s="24"/>
      <c r="J26" s="13"/>
    </row>
    <row r="27" spans="1:10" s="12" customFormat="1" ht="15">
      <c r="A27" s="68" t="s">
        <v>71</v>
      </c>
      <c r="B27" s="28"/>
      <c r="C27" s="25"/>
      <c r="D27" s="25"/>
      <c r="E27" s="24"/>
      <c r="F27" s="26"/>
      <c r="G27" s="24"/>
      <c r="H27" s="24">
        <v>3.61</v>
      </c>
      <c r="I27" s="12">
        <v>3529.1</v>
      </c>
      <c r="J27" s="13"/>
    </row>
    <row r="28" spans="1:10" s="12" customFormat="1" ht="30">
      <c r="A28" s="22" t="s">
        <v>8</v>
      </c>
      <c r="B28" s="29" t="s">
        <v>9</v>
      </c>
      <c r="C28" s="25" t="s">
        <v>125</v>
      </c>
      <c r="D28" s="25">
        <f>G28*I28</f>
        <v>207087.59</v>
      </c>
      <c r="E28" s="24">
        <f>H28*12</f>
        <v>58.68</v>
      </c>
      <c r="F28" s="26"/>
      <c r="G28" s="24">
        <f>H28*12</f>
        <v>58.68</v>
      </c>
      <c r="H28" s="24">
        <v>4.89</v>
      </c>
      <c r="I28" s="12">
        <v>3529.1</v>
      </c>
      <c r="J28" s="13">
        <v>3.24</v>
      </c>
    </row>
    <row r="29" spans="1:10" s="12" customFormat="1" ht="15">
      <c r="A29" s="27" t="s">
        <v>95</v>
      </c>
      <c r="B29" s="28" t="s">
        <v>9</v>
      </c>
      <c r="C29" s="25"/>
      <c r="D29" s="25"/>
      <c r="E29" s="24"/>
      <c r="F29" s="26"/>
      <c r="G29" s="24"/>
      <c r="H29" s="24"/>
      <c r="I29" s="12">
        <v>3529.1</v>
      </c>
      <c r="J29" s="13"/>
    </row>
    <row r="30" spans="1:10" s="12" customFormat="1" ht="15">
      <c r="A30" s="27" t="s">
        <v>96</v>
      </c>
      <c r="B30" s="28" t="s">
        <v>97</v>
      </c>
      <c r="C30" s="25"/>
      <c r="D30" s="25"/>
      <c r="E30" s="24"/>
      <c r="F30" s="26"/>
      <c r="G30" s="24"/>
      <c r="H30" s="24"/>
      <c r="I30" s="12">
        <v>3529.1</v>
      </c>
      <c r="J30" s="13"/>
    </row>
    <row r="31" spans="1:10" s="12" customFormat="1" ht="15">
      <c r="A31" s="27" t="s">
        <v>79</v>
      </c>
      <c r="B31" s="28" t="s">
        <v>98</v>
      </c>
      <c r="C31" s="25"/>
      <c r="D31" s="25"/>
      <c r="E31" s="24"/>
      <c r="F31" s="26"/>
      <c r="G31" s="24"/>
      <c r="H31" s="24"/>
      <c r="I31" s="12">
        <v>3529.1</v>
      </c>
      <c r="J31" s="13"/>
    </row>
    <row r="32" spans="1:10" s="12" customFormat="1" ht="15">
      <c r="A32" s="27" t="s">
        <v>55</v>
      </c>
      <c r="B32" s="28" t="s">
        <v>9</v>
      </c>
      <c r="C32" s="25"/>
      <c r="D32" s="25"/>
      <c r="E32" s="24"/>
      <c r="F32" s="26"/>
      <c r="G32" s="24"/>
      <c r="H32" s="24"/>
      <c r="I32" s="12">
        <v>3529.1</v>
      </c>
      <c r="J32" s="13"/>
    </row>
    <row r="33" spans="1:10" s="12" customFormat="1" ht="25.5">
      <c r="A33" s="27" t="s">
        <v>56</v>
      </c>
      <c r="B33" s="28" t="s">
        <v>10</v>
      </c>
      <c r="C33" s="25"/>
      <c r="D33" s="25"/>
      <c r="E33" s="24"/>
      <c r="F33" s="26"/>
      <c r="G33" s="24"/>
      <c r="H33" s="24"/>
      <c r="I33" s="12">
        <v>3529.1</v>
      </c>
      <c r="J33" s="13"/>
    </row>
    <row r="34" spans="1:10" s="12" customFormat="1" ht="15">
      <c r="A34" s="27" t="s">
        <v>62</v>
      </c>
      <c r="B34" s="28" t="s">
        <v>9</v>
      </c>
      <c r="C34" s="25"/>
      <c r="D34" s="25"/>
      <c r="E34" s="24"/>
      <c r="F34" s="26"/>
      <c r="G34" s="24"/>
      <c r="H34" s="24"/>
      <c r="I34" s="12">
        <v>3529.1</v>
      </c>
      <c r="J34" s="13"/>
    </row>
    <row r="35" spans="1:10" s="12" customFormat="1" ht="15">
      <c r="A35" s="27" t="s">
        <v>63</v>
      </c>
      <c r="B35" s="28" t="s">
        <v>9</v>
      </c>
      <c r="C35" s="25"/>
      <c r="D35" s="25"/>
      <c r="E35" s="24"/>
      <c r="F35" s="26"/>
      <c r="G35" s="24"/>
      <c r="H35" s="24"/>
      <c r="I35" s="12">
        <v>3529.1</v>
      </c>
      <c r="J35" s="13"/>
    </row>
    <row r="36" spans="1:10" s="12" customFormat="1" ht="25.5">
      <c r="A36" s="27" t="s">
        <v>64</v>
      </c>
      <c r="B36" s="28" t="s">
        <v>57</v>
      </c>
      <c r="C36" s="25"/>
      <c r="D36" s="25"/>
      <c r="E36" s="24"/>
      <c r="F36" s="26"/>
      <c r="G36" s="24"/>
      <c r="H36" s="24"/>
      <c r="I36" s="12">
        <v>3529.1</v>
      </c>
      <c r="J36" s="13"/>
    </row>
    <row r="37" spans="1:10" s="12" customFormat="1" ht="25.5">
      <c r="A37" s="27" t="s">
        <v>77</v>
      </c>
      <c r="B37" s="28" t="s">
        <v>10</v>
      </c>
      <c r="C37" s="25"/>
      <c r="D37" s="25"/>
      <c r="E37" s="24"/>
      <c r="F37" s="26"/>
      <c r="G37" s="24"/>
      <c r="H37" s="24"/>
      <c r="I37" s="12">
        <v>3529.1</v>
      </c>
      <c r="J37" s="13"/>
    </row>
    <row r="38" spans="1:10" s="12" customFormat="1" ht="25.5">
      <c r="A38" s="27" t="s">
        <v>86</v>
      </c>
      <c r="B38" s="28" t="s">
        <v>9</v>
      </c>
      <c r="C38" s="25"/>
      <c r="D38" s="25"/>
      <c r="E38" s="24"/>
      <c r="F38" s="26"/>
      <c r="G38" s="24"/>
      <c r="H38" s="24"/>
      <c r="I38" s="12">
        <v>3529.1</v>
      </c>
      <c r="J38" s="13"/>
    </row>
    <row r="39" spans="1:10" s="32" customFormat="1" ht="15">
      <c r="A39" s="30" t="s">
        <v>11</v>
      </c>
      <c r="B39" s="23" t="s">
        <v>12</v>
      </c>
      <c r="C39" s="25" t="s">
        <v>126</v>
      </c>
      <c r="D39" s="25">
        <f>G39*I39</f>
        <v>38114.28</v>
      </c>
      <c r="E39" s="24">
        <f>H39*12</f>
        <v>10.8</v>
      </c>
      <c r="F39" s="31"/>
      <c r="G39" s="24">
        <f>H39*12</f>
        <v>10.8</v>
      </c>
      <c r="H39" s="24">
        <v>0.9</v>
      </c>
      <c r="I39" s="12">
        <v>3529.1</v>
      </c>
      <c r="J39" s="13">
        <v>0.6</v>
      </c>
    </row>
    <row r="40" spans="1:10" s="12" customFormat="1" ht="15">
      <c r="A40" s="30" t="s">
        <v>13</v>
      </c>
      <c r="B40" s="23" t="s">
        <v>14</v>
      </c>
      <c r="C40" s="25" t="s">
        <v>126</v>
      </c>
      <c r="D40" s="25">
        <f>G40*I40</f>
        <v>124083.16</v>
      </c>
      <c r="E40" s="24">
        <f>H40*12</f>
        <v>35.16</v>
      </c>
      <c r="F40" s="31"/>
      <c r="G40" s="24">
        <f>H40*12</f>
        <v>35.16</v>
      </c>
      <c r="H40" s="24">
        <v>2.93</v>
      </c>
      <c r="I40" s="12">
        <v>3529.1</v>
      </c>
      <c r="J40" s="13">
        <v>1.94</v>
      </c>
    </row>
    <row r="41" spans="1:10" s="12" customFormat="1" ht="15">
      <c r="A41" s="30" t="s">
        <v>99</v>
      </c>
      <c r="B41" s="23" t="s">
        <v>9</v>
      </c>
      <c r="C41" s="25" t="s">
        <v>133</v>
      </c>
      <c r="D41" s="25">
        <v>0</v>
      </c>
      <c r="E41" s="24"/>
      <c r="F41" s="31"/>
      <c r="G41" s="24">
        <f>D41/I41</f>
        <v>0</v>
      </c>
      <c r="H41" s="24">
        <f>G41/12</f>
        <v>0</v>
      </c>
      <c r="I41" s="12">
        <v>3529.1</v>
      </c>
      <c r="J41" s="13"/>
    </row>
    <row r="42" spans="1:10" s="12" customFormat="1" ht="17.25" customHeight="1">
      <c r="A42" s="27" t="s">
        <v>100</v>
      </c>
      <c r="B42" s="28" t="s">
        <v>20</v>
      </c>
      <c r="C42" s="25"/>
      <c r="D42" s="25"/>
      <c r="E42" s="24"/>
      <c r="F42" s="31"/>
      <c r="G42" s="24"/>
      <c r="H42" s="24"/>
      <c r="I42" s="12">
        <v>3529.1</v>
      </c>
      <c r="J42" s="13"/>
    </row>
    <row r="43" spans="1:10" s="12" customFormat="1" ht="15">
      <c r="A43" s="27" t="s">
        <v>101</v>
      </c>
      <c r="B43" s="28" t="s">
        <v>15</v>
      </c>
      <c r="C43" s="25"/>
      <c r="D43" s="25"/>
      <c r="E43" s="24"/>
      <c r="F43" s="31"/>
      <c r="G43" s="24"/>
      <c r="H43" s="24"/>
      <c r="I43" s="12">
        <v>3529.1</v>
      </c>
      <c r="J43" s="13"/>
    </row>
    <row r="44" spans="1:10" s="12" customFormat="1" ht="15">
      <c r="A44" s="27" t="s">
        <v>80</v>
      </c>
      <c r="B44" s="28" t="s">
        <v>81</v>
      </c>
      <c r="C44" s="25"/>
      <c r="D44" s="25"/>
      <c r="E44" s="24"/>
      <c r="F44" s="31"/>
      <c r="G44" s="24"/>
      <c r="H44" s="24"/>
      <c r="I44" s="12">
        <v>3529.1</v>
      </c>
      <c r="J44" s="13"/>
    </row>
    <row r="45" spans="1:10" s="12" customFormat="1" ht="15">
      <c r="A45" s="27" t="s">
        <v>102</v>
      </c>
      <c r="B45" s="28" t="s">
        <v>103</v>
      </c>
      <c r="C45" s="25"/>
      <c r="D45" s="25"/>
      <c r="E45" s="24"/>
      <c r="F45" s="31"/>
      <c r="G45" s="24"/>
      <c r="H45" s="24"/>
      <c r="I45" s="12">
        <v>3529.1</v>
      </c>
      <c r="J45" s="13"/>
    </row>
    <row r="46" spans="1:10" s="12" customFormat="1" ht="15">
      <c r="A46" s="27" t="s">
        <v>104</v>
      </c>
      <c r="B46" s="28" t="s">
        <v>81</v>
      </c>
      <c r="C46" s="25"/>
      <c r="D46" s="25"/>
      <c r="E46" s="24"/>
      <c r="F46" s="31"/>
      <c r="G46" s="24"/>
      <c r="H46" s="24"/>
      <c r="I46" s="12">
        <v>3529.1</v>
      </c>
      <c r="J46" s="13"/>
    </row>
    <row r="47" spans="1:10" s="20" customFormat="1" ht="30">
      <c r="A47" s="30" t="s">
        <v>85</v>
      </c>
      <c r="B47" s="23" t="s">
        <v>7</v>
      </c>
      <c r="C47" s="25" t="s">
        <v>127</v>
      </c>
      <c r="D47" s="25">
        <v>2439.99</v>
      </c>
      <c r="E47" s="33"/>
      <c r="F47" s="31"/>
      <c r="G47" s="24">
        <f>D47/I47</f>
        <v>0.69</v>
      </c>
      <c r="H47" s="24">
        <f>G47/12</f>
        <v>0.06</v>
      </c>
      <c r="I47" s="12">
        <v>3529.1</v>
      </c>
      <c r="J47" s="13">
        <v>0.04</v>
      </c>
    </row>
    <row r="48" spans="1:10" s="20" customFormat="1" ht="39" customHeight="1">
      <c r="A48" s="30" t="s">
        <v>82</v>
      </c>
      <c r="B48" s="23" t="s">
        <v>7</v>
      </c>
      <c r="C48" s="25" t="s">
        <v>127</v>
      </c>
      <c r="D48" s="25">
        <v>15405.72</v>
      </c>
      <c r="E48" s="33"/>
      <c r="F48" s="31"/>
      <c r="G48" s="24">
        <f>D48/I48</f>
        <v>4.37</v>
      </c>
      <c r="H48" s="24">
        <f>G48/12</f>
        <v>0.36</v>
      </c>
      <c r="I48" s="12">
        <v>3529.1</v>
      </c>
      <c r="J48" s="13">
        <v>0.25</v>
      </c>
    </row>
    <row r="49" spans="1:10" s="20" customFormat="1" ht="30">
      <c r="A49" s="30" t="s">
        <v>21</v>
      </c>
      <c r="B49" s="23"/>
      <c r="C49" s="25" t="s">
        <v>134</v>
      </c>
      <c r="D49" s="25">
        <f>G49*I49</f>
        <v>9316.82</v>
      </c>
      <c r="E49" s="33">
        <f>H49*12</f>
        <v>2.64</v>
      </c>
      <c r="F49" s="31"/>
      <c r="G49" s="24">
        <f>H49*12</f>
        <v>2.64</v>
      </c>
      <c r="H49" s="24">
        <v>0.22</v>
      </c>
      <c r="I49" s="12">
        <v>3529.1</v>
      </c>
      <c r="J49" s="13">
        <v>0.14</v>
      </c>
    </row>
    <row r="50" spans="1:10" s="20" customFormat="1" ht="25.5">
      <c r="A50" s="70" t="s">
        <v>105</v>
      </c>
      <c r="B50" s="45" t="s">
        <v>70</v>
      </c>
      <c r="C50" s="25"/>
      <c r="D50" s="25"/>
      <c r="E50" s="33"/>
      <c r="F50" s="31"/>
      <c r="G50" s="24"/>
      <c r="H50" s="24"/>
      <c r="I50" s="12">
        <v>3529.1</v>
      </c>
      <c r="J50" s="13"/>
    </row>
    <row r="51" spans="1:10" s="20" customFormat="1" ht="30.75" customHeight="1">
      <c r="A51" s="70" t="s">
        <v>106</v>
      </c>
      <c r="B51" s="45" t="s">
        <v>70</v>
      </c>
      <c r="C51" s="25"/>
      <c r="D51" s="25"/>
      <c r="E51" s="33"/>
      <c r="F51" s="31"/>
      <c r="G51" s="24"/>
      <c r="H51" s="24"/>
      <c r="I51" s="12">
        <v>3529.1</v>
      </c>
      <c r="J51" s="13"/>
    </row>
    <row r="52" spans="1:10" s="20" customFormat="1" ht="15">
      <c r="A52" s="70" t="s">
        <v>107</v>
      </c>
      <c r="B52" s="45" t="s">
        <v>60</v>
      </c>
      <c r="C52" s="25"/>
      <c r="D52" s="25"/>
      <c r="E52" s="33"/>
      <c r="F52" s="31"/>
      <c r="G52" s="24"/>
      <c r="H52" s="24"/>
      <c r="I52" s="12">
        <v>3529.1</v>
      </c>
      <c r="J52" s="13"/>
    </row>
    <row r="53" spans="1:10" s="20" customFormat="1" ht="15">
      <c r="A53" s="70" t="s">
        <v>108</v>
      </c>
      <c r="B53" s="45" t="s">
        <v>70</v>
      </c>
      <c r="C53" s="25"/>
      <c r="D53" s="25"/>
      <c r="E53" s="33"/>
      <c r="F53" s="31"/>
      <c r="G53" s="24"/>
      <c r="H53" s="24"/>
      <c r="I53" s="12">
        <v>3529.1</v>
      </c>
      <c r="J53" s="13"/>
    </row>
    <row r="54" spans="1:10" s="20" customFormat="1" ht="25.5">
      <c r="A54" s="70" t="s">
        <v>109</v>
      </c>
      <c r="B54" s="45" t="s">
        <v>70</v>
      </c>
      <c r="C54" s="25"/>
      <c r="D54" s="25"/>
      <c r="E54" s="33"/>
      <c r="F54" s="31"/>
      <c r="G54" s="24"/>
      <c r="H54" s="24"/>
      <c r="I54" s="12">
        <v>3529.1</v>
      </c>
      <c r="J54" s="13"/>
    </row>
    <row r="55" spans="1:10" s="20" customFormat="1" ht="18.75" customHeight="1">
      <c r="A55" s="70" t="s">
        <v>110</v>
      </c>
      <c r="B55" s="45" t="s">
        <v>70</v>
      </c>
      <c r="C55" s="25"/>
      <c r="D55" s="25"/>
      <c r="E55" s="33"/>
      <c r="F55" s="31"/>
      <c r="G55" s="24"/>
      <c r="H55" s="24"/>
      <c r="I55" s="12">
        <v>3529.1</v>
      </c>
      <c r="J55" s="13"/>
    </row>
    <row r="56" spans="1:10" s="20" customFormat="1" ht="25.5">
      <c r="A56" s="70" t="s">
        <v>111</v>
      </c>
      <c r="B56" s="45" t="s">
        <v>70</v>
      </c>
      <c r="C56" s="25"/>
      <c r="D56" s="25"/>
      <c r="E56" s="33"/>
      <c r="F56" s="31"/>
      <c r="G56" s="24"/>
      <c r="H56" s="24"/>
      <c r="I56" s="12">
        <v>3529.1</v>
      </c>
      <c r="J56" s="13"/>
    </row>
    <row r="57" spans="1:10" s="20" customFormat="1" ht="15">
      <c r="A57" s="70" t="s">
        <v>112</v>
      </c>
      <c r="B57" s="45" t="s">
        <v>70</v>
      </c>
      <c r="C57" s="25"/>
      <c r="D57" s="25"/>
      <c r="E57" s="33"/>
      <c r="F57" s="31"/>
      <c r="G57" s="24"/>
      <c r="H57" s="24"/>
      <c r="I57" s="12">
        <v>3529.1</v>
      </c>
      <c r="J57" s="13"/>
    </row>
    <row r="58" spans="1:10" s="20" customFormat="1" ht="15">
      <c r="A58" s="70" t="s">
        <v>113</v>
      </c>
      <c r="B58" s="45" t="s">
        <v>70</v>
      </c>
      <c r="C58" s="25"/>
      <c r="D58" s="25"/>
      <c r="E58" s="33"/>
      <c r="F58" s="31"/>
      <c r="G58" s="24"/>
      <c r="H58" s="24"/>
      <c r="I58" s="12">
        <v>3529.1</v>
      </c>
      <c r="J58" s="13"/>
    </row>
    <row r="59" spans="1:9" s="93" customFormat="1" ht="30">
      <c r="A59" s="90" t="s">
        <v>172</v>
      </c>
      <c r="B59" s="91"/>
      <c r="C59" s="92"/>
      <c r="D59" s="108">
        <v>68800</v>
      </c>
      <c r="E59" s="33"/>
      <c r="F59" s="33"/>
      <c r="G59" s="33">
        <f>D59/I59</f>
        <v>19.5</v>
      </c>
      <c r="H59" s="33">
        <f>G59/12</f>
        <v>1.63</v>
      </c>
      <c r="I59" s="12">
        <v>3529.1</v>
      </c>
    </row>
    <row r="60" spans="1:10" s="12" customFormat="1" ht="15">
      <c r="A60" s="30" t="s">
        <v>23</v>
      </c>
      <c r="B60" s="23" t="s">
        <v>24</v>
      </c>
      <c r="C60" s="33" t="s">
        <v>135</v>
      </c>
      <c r="D60" s="25">
        <f>G60*I60</f>
        <v>3387.94</v>
      </c>
      <c r="E60" s="24">
        <f>H60*12</f>
        <v>0.96</v>
      </c>
      <c r="F60" s="26"/>
      <c r="G60" s="24">
        <f>H60*12</f>
        <v>0.96</v>
      </c>
      <c r="H60" s="24">
        <v>0.08</v>
      </c>
      <c r="I60" s="12">
        <v>3529.1</v>
      </c>
      <c r="J60" s="13">
        <v>0.03</v>
      </c>
    </row>
    <row r="61" spans="1:10" s="12" customFormat="1" ht="15">
      <c r="A61" s="30" t="s">
        <v>25</v>
      </c>
      <c r="B61" s="34" t="s">
        <v>26</v>
      </c>
      <c r="C61" s="33" t="s">
        <v>135</v>
      </c>
      <c r="D61" s="25">
        <f>G61*I61</f>
        <v>2117.46</v>
      </c>
      <c r="E61" s="35">
        <f>H61*12</f>
        <v>0.6</v>
      </c>
      <c r="F61" s="36"/>
      <c r="G61" s="24">
        <f>12*H61</f>
        <v>0.6</v>
      </c>
      <c r="H61" s="24">
        <v>0.05</v>
      </c>
      <c r="I61" s="12">
        <v>3529.1</v>
      </c>
      <c r="J61" s="13">
        <v>0.02</v>
      </c>
    </row>
    <row r="62" spans="1:10" s="32" customFormat="1" ht="30">
      <c r="A62" s="30" t="s">
        <v>22</v>
      </c>
      <c r="B62" s="23"/>
      <c r="C62" s="33" t="s">
        <v>130</v>
      </c>
      <c r="D62" s="25">
        <v>3535</v>
      </c>
      <c r="E62" s="33">
        <f>H62*12</f>
        <v>0.96</v>
      </c>
      <c r="F62" s="31"/>
      <c r="G62" s="24">
        <f>D62/I62</f>
        <v>1</v>
      </c>
      <c r="H62" s="24">
        <f>G62/12</f>
        <v>0.08</v>
      </c>
      <c r="I62" s="12">
        <v>3529.1</v>
      </c>
      <c r="J62" s="13">
        <v>0.03</v>
      </c>
    </row>
    <row r="63" spans="1:10" s="32" customFormat="1" ht="15">
      <c r="A63" s="30" t="s">
        <v>31</v>
      </c>
      <c r="B63" s="23"/>
      <c r="C63" s="24" t="s">
        <v>136</v>
      </c>
      <c r="D63" s="24">
        <f>D64+D65+D66+D67+D69+D70+D71+D72+D73+D74+D76+D68+D77+D75</f>
        <v>50259.43</v>
      </c>
      <c r="E63" s="24">
        <f>SUM(E64:E77)</f>
        <v>0</v>
      </c>
      <c r="F63" s="24">
        <f>SUM(F64:F77)</f>
        <v>0</v>
      </c>
      <c r="G63" s="24">
        <f>D63/I63</f>
        <v>14.24</v>
      </c>
      <c r="H63" s="24">
        <f>G63/12</f>
        <v>1.19</v>
      </c>
      <c r="I63" s="12">
        <v>3529.1</v>
      </c>
      <c r="J63" s="13">
        <v>0.99</v>
      </c>
    </row>
    <row r="64" spans="1:10" s="20" customFormat="1" ht="15">
      <c r="A64" s="37" t="s">
        <v>73</v>
      </c>
      <c r="B64" s="44" t="s">
        <v>15</v>
      </c>
      <c r="C64" s="40"/>
      <c r="D64" s="40">
        <v>1132.99</v>
      </c>
      <c r="E64" s="39"/>
      <c r="F64" s="41"/>
      <c r="G64" s="39"/>
      <c r="H64" s="39"/>
      <c r="I64" s="12">
        <v>3529.1</v>
      </c>
      <c r="J64" s="41">
        <v>0.01</v>
      </c>
    </row>
    <row r="65" spans="1:10" s="20" customFormat="1" ht="15">
      <c r="A65" s="37" t="s">
        <v>16</v>
      </c>
      <c r="B65" s="38" t="s">
        <v>20</v>
      </c>
      <c r="C65" s="40"/>
      <c r="D65" s="40">
        <v>2195.57</v>
      </c>
      <c r="E65" s="39">
        <f>H65*12</f>
        <v>0</v>
      </c>
      <c r="F65" s="41"/>
      <c r="G65" s="39"/>
      <c r="H65" s="39"/>
      <c r="I65" s="12">
        <v>3529.1</v>
      </c>
      <c r="J65" s="41">
        <v>0.02</v>
      </c>
    </row>
    <row r="66" spans="1:10" s="20" customFormat="1" ht="15">
      <c r="A66" s="37" t="s">
        <v>69</v>
      </c>
      <c r="B66" s="44" t="s">
        <v>15</v>
      </c>
      <c r="C66" s="40"/>
      <c r="D66" s="40">
        <v>3912.29</v>
      </c>
      <c r="E66" s="39"/>
      <c r="F66" s="41"/>
      <c r="G66" s="39"/>
      <c r="H66" s="39"/>
      <c r="I66" s="12">
        <v>3529.1</v>
      </c>
      <c r="J66" s="41"/>
    </row>
    <row r="67" spans="1:10" s="20" customFormat="1" ht="15">
      <c r="A67" s="37" t="s">
        <v>128</v>
      </c>
      <c r="B67" s="38" t="s">
        <v>15</v>
      </c>
      <c r="C67" s="40"/>
      <c r="D67" s="40">
        <v>0</v>
      </c>
      <c r="E67" s="39">
        <f>H67*12</f>
        <v>0</v>
      </c>
      <c r="F67" s="41"/>
      <c r="G67" s="39"/>
      <c r="H67" s="39"/>
      <c r="I67" s="12">
        <v>3529.1</v>
      </c>
      <c r="J67" s="41">
        <v>0.3</v>
      </c>
    </row>
    <row r="68" spans="1:10" s="104" customFormat="1" ht="15">
      <c r="A68" s="101" t="s">
        <v>187</v>
      </c>
      <c r="B68" s="45" t="s">
        <v>49</v>
      </c>
      <c r="C68" s="46"/>
      <c r="D68" s="86">
        <v>6980.35</v>
      </c>
      <c r="E68" s="102"/>
      <c r="F68" s="103"/>
      <c r="G68" s="102"/>
      <c r="H68" s="102"/>
      <c r="I68" s="12"/>
      <c r="J68" s="103"/>
    </row>
    <row r="69" spans="1:10" s="20" customFormat="1" ht="15">
      <c r="A69" s="37" t="s">
        <v>45</v>
      </c>
      <c r="B69" s="38" t="s">
        <v>15</v>
      </c>
      <c r="C69" s="40"/>
      <c r="D69" s="40">
        <v>4184</v>
      </c>
      <c r="E69" s="39">
        <f>H69*12</f>
        <v>0</v>
      </c>
      <c r="F69" s="41"/>
      <c r="G69" s="39"/>
      <c r="H69" s="39"/>
      <c r="I69" s="12">
        <v>3529.1</v>
      </c>
      <c r="J69" s="41">
        <v>0.05</v>
      </c>
    </row>
    <row r="70" spans="1:10" s="20" customFormat="1" ht="15">
      <c r="A70" s="37" t="s">
        <v>17</v>
      </c>
      <c r="B70" s="38" t="s">
        <v>15</v>
      </c>
      <c r="C70" s="40"/>
      <c r="D70" s="40">
        <v>9326.76</v>
      </c>
      <c r="E70" s="39">
        <f>H70*12</f>
        <v>0</v>
      </c>
      <c r="F70" s="41"/>
      <c r="G70" s="39"/>
      <c r="H70" s="39"/>
      <c r="I70" s="12">
        <v>3529.1</v>
      </c>
      <c r="J70" s="41">
        <v>0.15</v>
      </c>
    </row>
    <row r="71" spans="1:10" s="20" customFormat="1" ht="15">
      <c r="A71" s="37" t="s">
        <v>18</v>
      </c>
      <c r="B71" s="38" t="s">
        <v>15</v>
      </c>
      <c r="C71" s="40"/>
      <c r="D71" s="40">
        <v>1097.78</v>
      </c>
      <c r="E71" s="39">
        <f>H71*12</f>
        <v>0</v>
      </c>
      <c r="F71" s="41"/>
      <c r="G71" s="39"/>
      <c r="H71" s="39"/>
      <c r="I71" s="12">
        <v>3529.1</v>
      </c>
      <c r="J71" s="41">
        <v>0.02</v>
      </c>
    </row>
    <row r="72" spans="1:10" s="20" customFormat="1" ht="15">
      <c r="A72" s="37" t="s">
        <v>42</v>
      </c>
      <c r="B72" s="38" t="s">
        <v>15</v>
      </c>
      <c r="C72" s="40"/>
      <c r="D72" s="40">
        <v>2091.96</v>
      </c>
      <c r="E72" s="39"/>
      <c r="F72" s="41"/>
      <c r="G72" s="39"/>
      <c r="H72" s="39"/>
      <c r="I72" s="12">
        <v>3529.1</v>
      </c>
      <c r="J72" s="41">
        <v>0.02</v>
      </c>
    </row>
    <row r="73" spans="1:10" s="20" customFormat="1" ht="15">
      <c r="A73" s="37" t="s">
        <v>43</v>
      </c>
      <c r="B73" s="38" t="s">
        <v>20</v>
      </c>
      <c r="C73" s="40"/>
      <c r="D73" s="40">
        <v>0</v>
      </c>
      <c r="E73" s="39"/>
      <c r="F73" s="41"/>
      <c r="G73" s="39"/>
      <c r="H73" s="39"/>
      <c r="I73" s="12">
        <v>3529.1</v>
      </c>
      <c r="J73" s="41">
        <v>0.1</v>
      </c>
    </row>
    <row r="74" spans="1:10" s="20" customFormat="1" ht="25.5">
      <c r="A74" s="37" t="s">
        <v>19</v>
      </c>
      <c r="B74" s="38" t="s">
        <v>15</v>
      </c>
      <c r="C74" s="40"/>
      <c r="D74" s="40">
        <v>3635.24</v>
      </c>
      <c r="E74" s="39">
        <f>H74*12</f>
        <v>0</v>
      </c>
      <c r="F74" s="41"/>
      <c r="G74" s="39"/>
      <c r="H74" s="39"/>
      <c r="I74" s="12">
        <v>3529.1</v>
      </c>
      <c r="J74" s="41">
        <v>0.05</v>
      </c>
    </row>
    <row r="75" spans="1:8" s="97" customFormat="1" ht="18.75" customHeight="1">
      <c r="A75" s="94" t="s">
        <v>173</v>
      </c>
      <c r="B75" s="95" t="s">
        <v>15</v>
      </c>
      <c r="C75" s="96"/>
      <c r="D75" s="100">
        <v>875.4</v>
      </c>
      <c r="E75" s="39"/>
      <c r="F75" s="39"/>
      <c r="G75" s="23"/>
      <c r="H75" s="38"/>
    </row>
    <row r="76" spans="1:10" s="20" customFormat="1" ht="25.5">
      <c r="A76" s="37" t="s">
        <v>74</v>
      </c>
      <c r="B76" s="38" t="s">
        <v>15</v>
      </c>
      <c r="C76" s="40"/>
      <c r="D76" s="40">
        <v>14827.09</v>
      </c>
      <c r="E76" s="39"/>
      <c r="F76" s="41"/>
      <c r="G76" s="39"/>
      <c r="H76" s="39"/>
      <c r="I76" s="12">
        <v>3529.1</v>
      </c>
      <c r="J76" s="41">
        <v>0.01</v>
      </c>
    </row>
    <row r="77" spans="1:10" s="20" customFormat="1" ht="33" customHeight="1">
      <c r="A77" s="37" t="s">
        <v>166</v>
      </c>
      <c r="B77" s="44" t="s">
        <v>114</v>
      </c>
      <c r="C77" s="66"/>
      <c r="D77" s="40">
        <v>0</v>
      </c>
      <c r="E77" s="42"/>
      <c r="F77" s="41"/>
      <c r="G77" s="39"/>
      <c r="H77" s="39"/>
      <c r="I77" s="12">
        <v>3529.1</v>
      </c>
      <c r="J77" s="41"/>
    </row>
    <row r="78" spans="1:10" s="32" customFormat="1" ht="33" customHeight="1">
      <c r="A78" s="30" t="s">
        <v>36</v>
      </c>
      <c r="B78" s="23"/>
      <c r="C78" s="24" t="s">
        <v>137</v>
      </c>
      <c r="D78" s="24">
        <f>D79+D80+D81+D82+D83+D86+D84+D85+D87+D88</f>
        <v>16354.24</v>
      </c>
      <c r="E78" s="24">
        <f>SUM(E79:E88)</f>
        <v>0</v>
      </c>
      <c r="F78" s="24">
        <f>SUM(F79:F88)</f>
        <v>0</v>
      </c>
      <c r="G78" s="24">
        <f>D78/I78</f>
        <v>4.63</v>
      </c>
      <c r="H78" s="24">
        <f>G78/12</f>
        <v>0.39</v>
      </c>
      <c r="I78" s="12">
        <v>3529.1</v>
      </c>
      <c r="J78" s="13">
        <v>0.51</v>
      </c>
    </row>
    <row r="79" spans="1:10" s="20" customFormat="1" ht="15">
      <c r="A79" s="37" t="s">
        <v>32</v>
      </c>
      <c r="B79" s="38" t="s">
        <v>46</v>
      </c>
      <c r="C79" s="40"/>
      <c r="D79" s="40">
        <v>3137.99</v>
      </c>
      <c r="E79" s="39"/>
      <c r="F79" s="41"/>
      <c r="G79" s="39"/>
      <c r="H79" s="39"/>
      <c r="I79" s="12">
        <v>3529.1</v>
      </c>
      <c r="J79" s="41">
        <v>0.05</v>
      </c>
    </row>
    <row r="80" spans="1:10" s="20" customFormat="1" ht="25.5">
      <c r="A80" s="37" t="s">
        <v>33</v>
      </c>
      <c r="B80" s="38" t="s">
        <v>39</v>
      </c>
      <c r="C80" s="40"/>
      <c r="D80" s="40">
        <v>2092.02</v>
      </c>
      <c r="E80" s="39"/>
      <c r="F80" s="41"/>
      <c r="G80" s="39"/>
      <c r="H80" s="39"/>
      <c r="I80" s="12">
        <v>3529.1</v>
      </c>
      <c r="J80" s="41">
        <v>0.03</v>
      </c>
    </row>
    <row r="81" spans="1:10" s="20" customFormat="1" ht="15">
      <c r="A81" s="37" t="s">
        <v>50</v>
      </c>
      <c r="B81" s="38" t="s">
        <v>49</v>
      </c>
      <c r="C81" s="40"/>
      <c r="D81" s="40">
        <v>2195.49</v>
      </c>
      <c r="E81" s="39"/>
      <c r="F81" s="41"/>
      <c r="G81" s="39"/>
      <c r="H81" s="39"/>
      <c r="I81" s="12">
        <v>3529.1</v>
      </c>
      <c r="J81" s="41">
        <v>0.03</v>
      </c>
    </row>
    <row r="82" spans="1:10" s="20" customFormat="1" ht="25.5">
      <c r="A82" s="37" t="s">
        <v>47</v>
      </c>
      <c r="B82" s="38" t="s">
        <v>48</v>
      </c>
      <c r="C82" s="40"/>
      <c r="D82" s="40">
        <v>0</v>
      </c>
      <c r="E82" s="39"/>
      <c r="F82" s="41"/>
      <c r="G82" s="39"/>
      <c r="H82" s="39"/>
      <c r="I82" s="12">
        <v>3529.1</v>
      </c>
      <c r="J82" s="41">
        <v>0.03</v>
      </c>
    </row>
    <row r="83" spans="1:10" s="20" customFormat="1" ht="15">
      <c r="A83" s="37" t="s">
        <v>66</v>
      </c>
      <c r="B83" s="44" t="s">
        <v>49</v>
      </c>
      <c r="C83" s="40"/>
      <c r="D83" s="40">
        <v>0</v>
      </c>
      <c r="E83" s="39"/>
      <c r="F83" s="41"/>
      <c r="G83" s="39"/>
      <c r="H83" s="39"/>
      <c r="I83" s="12">
        <v>3529.1</v>
      </c>
      <c r="J83" s="43">
        <v>0.22</v>
      </c>
    </row>
    <row r="84" spans="1:10" s="20" customFormat="1" ht="15">
      <c r="A84" s="37" t="s">
        <v>185</v>
      </c>
      <c r="B84" s="44" t="s">
        <v>15</v>
      </c>
      <c r="C84" s="66"/>
      <c r="D84" s="40">
        <v>1488.26</v>
      </c>
      <c r="E84" s="42"/>
      <c r="F84" s="41"/>
      <c r="G84" s="39"/>
      <c r="H84" s="39"/>
      <c r="I84" s="12">
        <v>3529.1</v>
      </c>
      <c r="J84" s="43"/>
    </row>
    <row r="85" spans="1:10" s="104" customFormat="1" ht="15">
      <c r="A85" s="70" t="s">
        <v>123</v>
      </c>
      <c r="B85" s="45" t="s">
        <v>49</v>
      </c>
      <c r="C85" s="46"/>
      <c r="D85" s="86">
        <v>0</v>
      </c>
      <c r="E85" s="102"/>
      <c r="F85" s="103"/>
      <c r="G85" s="102"/>
      <c r="H85" s="102"/>
      <c r="I85" s="12">
        <v>3529.1</v>
      </c>
      <c r="J85" s="105"/>
    </row>
    <row r="86" spans="1:10" s="20" customFormat="1" ht="15">
      <c r="A86" s="37" t="s">
        <v>44</v>
      </c>
      <c r="B86" s="38" t="s">
        <v>7</v>
      </c>
      <c r="C86" s="66"/>
      <c r="D86" s="40">
        <v>7440.48</v>
      </c>
      <c r="E86" s="42"/>
      <c r="F86" s="41"/>
      <c r="G86" s="39"/>
      <c r="H86" s="39"/>
      <c r="I86" s="12">
        <v>3529.1</v>
      </c>
      <c r="J86" s="41">
        <v>0.12</v>
      </c>
    </row>
    <row r="87" spans="1:10" s="20" customFormat="1" ht="25.5">
      <c r="A87" s="37" t="s">
        <v>116</v>
      </c>
      <c r="B87" s="44" t="s">
        <v>15</v>
      </c>
      <c r="C87" s="66"/>
      <c r="D87" s="40">
        <v>0</v>
      </c>
      <c r="E87" s="42"/>
      <c r="F87" s="41"/>
      <c r="G87" s="39"/>
      <c r="H87" s="39"/>
      <c r="I87" s="12">
        <v>3529.1</v>
      </c>
      <c r="J87" s="69"/>
    </row>
    <row r="88" spans="1:10" s="20" customFormat="1" ht="33" customHeight="1">
      <c r="A88" s="37" t="s">
        <v>115</v>
      </c>
      <c r="B88" s="44" t="s">
        <v>15</v>
      </c>
      <c r="C88" s="40"/>
      <c r="D88" s="40">
        <f>G88*I88</f>
        <v>0</v>
      </c>
      <c r="E88" s="39"/>
      <c r="F88" s="41"/>
      <c r="G88" s="39"/>
      <c r="H88" s="39"/>
      <c r="I88" s="12">
        <v>3529.1</v>
      </c>
      <c r="J88" s="13">
        <v>0</v>
      </c>
    </row>
    <row r="89" spans="1:10" s="20" customFormat="1" ht="30">
      <c r="A89" s="30" t="s">
        <v>37</v>
      </c>
      <c r="B89" s="38"/>
      <c r="C89" s="24" t="s">
        <v>138</v>
      </c>
      <c r="D89" s="24">
        <f>SUM(D90:D94)</f>
        <v>2010.6</v>
      </c>
      <c r="E89" s="24">
        <f>E90+E91+E93</f>
        <v>0</v>
      </c>
      <c r="F89" s="24">
        <f>F90+F91+F93</f>
        <v>0</v>
      </c>
      <c r="G89" s="24">
        <f>D89/I89</f>
        <v>0.57</v>
      </c>
      <c r="H89" s="24">
        <f>G89/12</f>
        <v>0.05</v>
      </c>
      <c r="I89" s="12">
        <v>3529.1</v>
      </c>
      <c r="J89" s="13">
        <v>0.09</v>
      </c>
    </row>
    <row r="90" spans="1:10" s="20" customFormat="1" ht="15" customHeight="1">
      <c r="A90" s="37" t="s">
        <v>186</v>
      </c>
      <c r="B90" s="38" t="s">
        <v>15</v>
      </c>
      <c r="C90" s="72"/>
      <c r="D90" s="40">
        <v>2010.6</v>
      </c>
      <c r="E90" s="39"/>
      <c r="F90" s="41"/>
      <c r="G90" s="39"/>
      <c r="H90" s="39"/>
      <c r="I90" s="12">
        <v>3529.1</v>
      </c>
      <c r="J90" s="41"/>
    </row>
    <row r="91" spans="1:10" s="104" customFormat="1" ht="15">
      <c r="A91" s="101" t="s">
        <v>167</v>
      </c>
      <c r="B91" s="45" t="s">
        <v>49</v>
      </c>
      <c r="C91" s="33"/>
      <c r="D91" s="86">
        <v>0</v>
      </c>
      <c r="E91" s="102"/>
      <c r="F91" s="103"/>
      <c r="G91" s="102"/>
      <c r="H91" s="102"/>
      <c r="I91" s="12">
        <v>3529.1</v>
      </c>
      <c r="J91" s="103">
        <v>0.06</v>
      </c>
    </row>
    <row r="92" spans="1:10" s="104" customFormat="1" ht="15">
      <c r="A92" s="70" t="s">
        <v>168</v>
      </c>
      <c r="B92" s="45" t="s">
        <v>49</v>
      </c>
      <c r="C92" s="46"/>
      <c r="D92" s="86">
        <v>0</v>
      </c>
      <c r="E92" s="102"/>
      <c r="F92" s="103"/>
      <c r="G92" s="102"/>
      <c r="H92" s="102"/>
      <c r="I92" s="12"/>
      <c r="J92" s="105"/>
    </row>
    <row r="93" spans="1:10" s="20" customFormat="1" ht="15" customHeight="1">
      <c r="A93" s="37" t="s">
        <v>118</v>
      </c>
      <c r="B93" s="44" t="s">
        <v>114</v>
      </c>
      <c r="C93" s="72"/>
      <c r="D93" s="40">
        <f>G93*I93</f>
        <v>0</v>
      </c>
      <c r="E93" s="39"/>
      <c r="F93" s="41"/>
      <c r="G93" s="39"/>
      <c r="H93" s="39"/>
      <c r="I93" s="12">
        <v>3529.1</v>
      </c>
      <c r="J93" s="13">
        <v>0</v>
      </c>
    </row>
    <row r="94" spans="1:10" s="20" customFormat="1" ht="30" customHeight="1">
      <c r="A94" s="37" t="s">
        <v>119</v>
      </c>
      <c r="B94" s="44" t="s">
        <v>114</v>
      </c>
      <c r="C94" s="33"/>
      <c r="D94" s="46">
        <v>0</v>
      </c>
      <c r="E94" s="42"/>
      <c r="F94" s="66"/>
      <c r="G94" s="42"/>
      <c r="H94" s="42"/>
      <c r="I94" s="12">
        <v>3529.1</v>
      </c>
      <c r="J94" s="13"/>
    </row>
    <row r="95" spans="1:10" s="20" customFormat="1" ht="21.75" customHeight="1">
      <c r="A95" s="30" t="s">
        <v>120</v>
      </c>
      <c r="B95" s="38"/>
      <c r="C95" s="24" t="s">
        <v>139</v>
      </c>
      <c r="D95" s="24">
        <f>D97+D98+D96+D99+D100+D101</f>
        <v>41533.67</v>
      </c>
      <c r="E95" s="24">
        <f>SUM(E96:E101)</f>
        <v>0</v>
      </c>
      <c r="F95" s="24">
        <f>SUM(F96:F101)</f>
        <v>0</v>
      </c>
      <c r="G95" s="24">
        <f>D95/I95</f>
        <v>11.77</v>
      </c>
      <c r="H95" s="24">
        <f>G95/12</f>
        <v>0.98</v>
      </c>
      <c r="I95" s="12">
        <v>3529.1</v>
      </c>
      <c r="J95" s="13">
        <v>0.28</v>
      </c>
    </row>
    <row r="96" spans="1:10" s="20" customFormat="1" ht="15" customHeight="1">
      <c r="A96" s="37" t="s">
        <v>34</v>
      </c>
      <c r="B96" s="38" t="s">
        <v>7</v>
      </c>
      <c r="C96" s="72"/>
      <c r="D96" s="40">
        <f>G96*I96</f>
        <v>0</v>
      </c>
      <c r="E96" s="39"/>
      <c r="F96" s="41"/>
      <c r="G96" s="39"/>
      <c r="H96" s="39"/>
      <c r="I96" s="12">
        <v>3529.1</v>
      </c>
      <c r="J96" s="13">
        <v>0</v>
      </c>
    </row>
    <row r="97" spans="1:10" s="20" customFormat="1" ht="44.25" customHeight="1">
      <c r="A97" s="37" t="s">
        <v>78</v>
      </c>
      <c r="B97" s="38" t="s">
        <v>15</v>
      </c>
      <c r="C97" s="72"/>
      <c r="D97" s="40">
        <v>11419.63</v>
      </c>
      <c r="E97" s="39"/>
      <c r="F97" s="41"/>
      <c r="G97" s="39"/>
      <c r="H97" s="39"/>
      <c r="I97" s="12">
        <v>3529.1</v>
      </c>
      <c r="J97" s="41">
        <v>0.18</v>
      </c>
    </row>
    <row r="98" spans="1:10" s="20" customFormat="1" ht="41.25" customHeight="1">
      <c r="A98" s="37" t="s">
        <v>83</v>
      </c>
      <c r="B98" s="38" t="s">
        <v>15</v>
      </c>
      <c r="C98" s="72"/>
      <c r="D98" s="40">
        <v>1093.4</v>
      </c>
      <c r="E98" s="39"/>
      <c r="F98" s="41"/>
      <c r="G98" s="39"/>
      <c r="H98" s="39"/>
      <c r="I98" s="12">
        <v>3529.1</v>
      </c>
      <c r="J98" s="41">
        <v>0.02</v>
      </c>
    </row>
    <row r="99" spans="1:10" s="20" customFormat="1" ht="27.75" customHeight="1">
      <c r="A99" s="37" t="s">
        <v>52</v>
      </c>
      <c r="B99" s="38" t="s">
        <v>10</v>
      </c>
      <c r="C99" s="72"/>
      <c r="D99" s="40">
        <v>0</v>
      </c>
      <c r="E99" s="39"/>
      <c r="F99" s="41"/>
      <c r="G99" s="39"/>
      <c r="H99" s="39"/>
      <c r="I99" s="12">
        <v>3529.1</v>
      </c>
      <c r="J99" s="43"/>
    </row>
    <row r="100" spans="1:10" s="20" customFormat="1" ht="25.5" customHeight="1">
      <c r="A100" s="37" t="s">
        <v>75</v>
      </c>
      <c r="B100" s="44" t="s">
        <v>76</v>
      </c>
      <c r="C100" s="72"/>
      <c r="D100" s="40">
        <f>G100*I100</f>
        <v>0</v>
      </c>
      <c r="E100" s="39"/>
      <c r="F100" s="41"/>
      <c r="G100" s="39"/>
      <c r="H100" s="39"/>
      <c r="I100" s="12">
        <v>3529.1</v>
      </c>
      <c r="J100" s="13">
        <v>0</v>
      </c>
    </row>
    <row r="101" spans="1:10" s="20" customFormat="1" ht="60.75" customHeight="1">
      <c r="A101" s="37" t="s">
        <v>84</v>
      </c>
      <c r="B101" s="44" t="s">
        <v>70</v>
      </c>
      <c r="C101" s="72"/>
      <c r="D101" s="40">
        <v>29020.64</v>
      </c>
      <c r="E101" s="39"/>
      <c r="F101" s="41"/>
      <c r="G101" s="39"/>
      <c r="H101" s="39"/>
      <c r="I101" s="12">
        <v>3529.1</v>
      </c>
      <c r="J101" s="13">
        <v>0</v>
      </c>
    </row>
    <row r="102" spans="1:10" s="20" customFormat="1" ht="15">
      <c r="A102" s="30" t="s">
        <v>38</v>
      </c>
      <c r="B102" s="38"/>
      <c r="C102" s="24" t="s">
        <v>140</v>
      </c>
      <c r="D102" s="24">
        <f>D103</f>
        <v>0</v>
      </c>
      <c r="E102" s="24" t="e">
        <f>E103+#REF!+#REF!</f>
        <v>#REF!</v>
      </c>
      <c r="F102" s="24" t="e">
        <f>F103+#REF!+#REF!</f>
        <v>#REF!</v>
      </c>
      <c r="G102" s="24">
        <f>D102/I102</f>
        <v>0</v>
      </c>
      <c r="H102" s="24">
        <f>G102/12</f>
        <v>0</v>
      </c>
      <c r="I102" s="12">
        <v>3529.1</v>
      </c>
      <c r="J102" s="13">
        <v>0.14</v>
      </c>
    </row>
    <row r="103" spans="1:10" s="20" customFormat="1" ht="15">
      <c r="A103" s="37" t="s">
        <v>35</v>
      </c>
      <c r="B103" s="38" t="s">
        <v>15</v>
      </c>
      <c r="C103" s="40"/>
      <c r="D103" s="40">
        <v>0</v>
      </c>
      <c r="E103" s="39"/>
      <c r="F103" s="41"/>
      <c r="G103" s="39"/>
      <c r="H103" s="39"/>
      <c r="I103" s="12">
        <v>3529.1</v>
      </c>
      <c r="J103" s="41">
        <v>0.02</v>
      </c>
    </row>
    <row r="104" spans="1:10" s="12" customFormat="1" ht="15">
      <c r="A104" s="30" t="s">
        <v>41</v>
      </c>
      <c r="B104" s="23"/>
      <c r="C104" s="24" t="s">
        <v>141</v>
      </c>
      <c r="D104" s="24">
        <f>D105+D107+D106</f>
        <v>20800</v>
      </c>
      <c r="E104" s="24">
        <f>E105+E107</f>
        <v>0</v>
      </c>
      <c r="F104" s="24">
        <f>F105+F107</f>
        <v>0</v>
      </c>
      <c r="G104" s="24">
        <f>D104/I104</f>
        <v>5.89</v>
      </c>
      <c r="H104" s="24">
        <f>G104/12</f>
        <v>0.49</v>
      </c>
      <c r="I104" s="12">
        <v>3529.1</v>
      </c>
      <c r="J104" s="13">
        <v>0.03</v>
      </c>
    </row>
    <row r="105" spans="1:10" s="20" customFormat="1" ht="46.5" customHeight="1">
      <c r="A105" s="70" t="s">
        <v>121</v>
      </c>
      <c r="B105" s="44" t="s">
        <v>20</v>
      </c>
      <c r="C105" s="40"/>
      <c r="D105" s="40">
        <v>20800</v>
      </c>
      <c r="E105" s="39"/>
      <c r="F105" s="41"/>
      <c r="G105" s="39"/>
      <c r="H105" s="39"/>
      <c r="I105" s="12">
        <v>3529.1</v>
      </c>
      <c r="J105" s="41">
        <v>0.03</v>
      </c>
    </row>
    <row r="106" spans="1:10" s="20" customFormat="1" ht="26.25" customHeight="1">
      <c r="A106" s="70" t="s">
        <v>177</v>
      </c>
      <c r="B106" s="44" t="s">
        <v>49</v>
      </c>
      <c r="C106" s="40"/>
      <c r="D106" s="40">
        <v>0</v>
      </c>
      <c r="E106" s="39"/>
      <c r="F106" s="41"/>
      <c r="G106" s="39"/>
      <c r="H106" s="39"/>
      <c r="I106" s="12"/>
      <c r="J106" s="69"/>
    </row>
    <row r="107" spans="1:10" s="20" customFormat="1" ht="21" customHeight="1">
      <c r="A107" s="70" t="s">
        <v>176</v>
      </c>
      <c r="B107" s="44" t="s">
        <v>70</v>
      </c>
      <c r="C107" s="40"/>
      <c r="D107" s="40">
        <v>0</v>
      </c>
      <c r="E107" s="39"/>
      <c r="F107" s="41"/>
      <c r="G107" s="39"/>
      <c r="H107" s="39"/>
      <c r="I107" s="12">
        <v>3529.1</v>
      </c>
      <c r="J107" s="13">
        <v>0</v>
      </c>
    </row>
    <row r="108" spans="1:10" s="12" customFormat="1" ht="15">
      <c r="A108" s="30" t="s">
        <v>40</v>
      </c>
      <c r="B108" s="23"/>
      <c r="C108" s="24" t="s">
        <v>142</v>
      </c>
      <c r="D108" s="24">
        <f>D109+D110</f>
        <v>20728.44</v>
      </c>
      <c r="E108" s="24" t="e">
        <f>E109+E110+#REF!</f>
        <v>#REF!</v>
      </c>
      <c r="F108" s="24" t="e">
        <f>F109+F110+#REF!</f>
        <v>#REF!</v>
      </c>
      <c r="G108" s="24">
        <f>D108/I108</f>
        <v>5.87</v>
      </c>
      <c r="H108" s="24">
        <f>G108/12</f>
        <v>0.49</v>
      </c>
      <c r="I108" s="12">
        <v>3529.1</v>
      </c>
      <c r="J108" s="13">
        <v>0.31</v>
      </c>
    </row>
    <row r="109" spans="1:10" s="20" customFormat="1" ht="15">
      <c r="A109" s="37" t="s">
        <v>51</v>
      </c>
      <c r="B109" s="38" t="s">
        <v>46</v>
      </c>
      <c r="C109" s="40"/>
      <c r="D109" s="40">
        <v>20728.44</v>
      </c>
      <c r="E109" s="39"/>
      <c r="F109" s="41"/>
      <c r="G109" s="39"/>
      <c r="H109" s="39"/>
      <c r="I109" s="12">
        <v>3529.1</v>
      </c>
      <c r="J109" s="41">
        <v>0.26</v>
      </c>
    </row>
    <row r="110" spans="1:10" s="20" customFormat="1" ht="15">
      <c r="A110" s="37" t="s">
        <v>65</v>
      </c>
      <c r="B110" s="38" t="s">
        <v>46</v>
      </c>
      <c r="C110" s="40"/>
      <c r="D110" s="40">
        <v>0</v>
      </c>
      <c r="E110" s="39"/>
      <c r="F110" s="41"/>
      <c r="G110" s="39"/>
      <c r="H110" s="39"/>
      <c r="I110" s="12">
        <v>3529.1</v>
      </c>
      <c r="J110" s="41">
        <v>0.05</v>
      </c>
    </row>
    <row r="111" spans="1:10" s="12" customFormat="1" ht="155.25">
      <c r="A111" s="30" t="s">
        <v>188</v>
      </c>
      <c r="B111" s="23" t="s">
        <v>10</v>
      </c>
      <c r="C111" s="33"/>
      <c r="D111" s="33">
        <v>50000</v>
      </c>
      <c r="E111" s="33">
        <f>H111*12</f>
        <v>14.16</v>
      </c>
      <c r="F111" s="33"/>
      <c r="G111" s="33">
        <f>D111/I111</f>
        <v>14.17</v>
      </c>
      <c r="H111" s="33">
        <f>G111/12</f>
        <v>1.18</v>
      </c>
      <c r="I111" s="12">
        <v>3529.1</v>
      </c>
      <c r="J111" s="13">
        <v>0.3</v>
      </c>
    </row>
    <row r="112" spans="1:10" s="12" customFormat="1" ht="18.75">
      <c r="A112" s="107" t="s">
        <v>179</v>
      </c>
      <c r="B112" s="23" t="s">
        <v>7</v>
      </c>
      <c r="C112" s="24"/>
      <c r="D112" s="24">
        <f>2263.16+6111.6</f>
        <v>8374.76</v>
      </c>
      <c r="E112" s="24"/>
      <c r="F112" s="24"/>
      <c r="G112" s="24">
        <f>D112/I112</f>
        <v>2.37</v>
      </c>
      <c r="H112" s="24">
        <f>G112/12</f>
        <v>0.2</v>
      </c>
      <c r="I112" s="12">
        <v>3529.1</v>
      </c>
      <c r="J112" s="13"/>
    </row>
    <row r="113" spans="1:10" s="12" customFormat="1" ht="18.75">
      <c r="A113" s="107" t="s">
        <v>180</v>
      </c>
      <c r="B113" s="23" t="s">
        <v>7</v>
      </c>
      <c r="C113" s="24"/>
      <c r="D113" s="24">
        <f>(2263.16+5137.21)</f>
        <v>7400.37</v>
      </c>
      <c r="E113" s="24"/>
      <c r="F113" s="24"/>
      <c r="G113" s="24">
        <f>D113/I113</f>
        <v>2.1</v>
      </c>
      <c r="H113" s="24">
        <f>G113/12</f>
        <v>0.18</v>
      </c>
      <c r="I113" s="12">
        <v>3529.1</v>
      </c>
      <c r="J113" s="13"/>
    </row>
    <row r="114" spans="1:10" s="12" customFormat="1" ht="18.75">
      <c r="A114" s="107" t="s">
        <v>181</v>
      </c>
      <c r="B114" s="23" t="s">
        <v>7</v>
      </c>
      <c r="C114" s="24"/>
      <c r="D114" s="24">
        <v>27230.21</v>
      </c>
      <c r="E114" s="24"/>
      <c r="F114" s="24"/>
      <c r="G114" s="24">
        <f>D114/I114</f>
        <v>7.72</v>
      </c>
      <c r="H114" s="24">
        <f>G114/12</f>
        <v>0.64</v>
      </c>
      <c r="I114" s="12">
        <v>3529.1</v>
      </c>
      <c r="J114" s="13"/>
    </row>
    <row r="115" spans="1:10" s="12" customFormat="1" ht="18.75">
      <c r="A115" s="107" t="s">
        <v>182</v>
      </c>
      <c r="B115" s="23" t="s">
        <v>7</v>
      </c>
      <c r="C115" s="24"/>
      <c r="D115" s="24">
        <v>10850.19</v>
      </c>
      <c r="E115" s="24"/>
      <c r="F115" s="24"/>
      <c r="G115" s="24">
        <f>D115/I115</f>
        <v>3.07</v>
      </c>
      <c r="H115" s="24">
        <f>G115/12</f>
        <v>0.26</v>
      </c>
      <c r="I115" s="12">
        <v>3529.1</v>
      </c>
      <c r="J115" s="13"/>
    </row>
    <row r="116" spans="1:10" s="12" customFormat="1" ht="19.5" thickBot="1">
      <c r="A116" s="98" t="s">
        <v>68</v>
      </c>
      <c r="B116" s="99" t="s">
        <v>9</v>
      </c>
      <c r="C116" s="33"/>
      <c r="D116" s="47">
        <f>G116*I116</f>
        <v>87239.35</v>
      </c>
      <c r="E116" s="33"/>
      <c r="F116" s="47"/>
      <c r="G116" s="33">
        <f>12*H116</f>
        <v>24.72</v>
      </c>
      <c r="H116" s="33">
        <v>2.06</v>
      </c>
      <c r="I116" s="12">
        <v>3529.1</v>
      </c>
      <c r="J116" s="13"/>
    </row>
    <row r="117" spans="1:10" s="12" customFormat="1" ht="19.5" thickBot="1">
      <c r="A117" s="48" t="s">
        <v>29</v>
      </c>
      <c r="B117" s="49"/>
      <c r="C117" s="71"/>
      <c r="D117" s="106">
        <f>D116+D111+D108+D104+D102+D95+D89+D78+D63+D62+D61+D60+D49+D48+D47+D40+D39+D28+D16+D41+D115+D114+D113+D112+D59</f>
        <v>969949.83</v>
      </c>
      <c r="E117" s="106" t="e">
        <f>E116+E111+E108+E104+E102+E95+E89+E78+E63+E62+E61+E60+E49+E48+E47+E40+E39+E28+E16+E41+E115+E114+E113+E112+E59</f>
        <v>#REF!</v>
      </c>
      <c r="F117" s="106" t="e">
        <f>F116+F111+F108+F104+F102+F95+F89+F78+F63+F62+F61+F60+F49+F48+F47+F40+F39+F28+F16+F41+F115+F114+F113+F112+F59</f>
        <v>#REF!</v>
      </c>
      <c r="G117" s="106">
        <f>G116+G111+G108+G104+G102+G95+G89+G78+G63+G62+G61+G60+G49+G48+G47+G40+G39+G28+G16+G41+G115+G114+G113+G112+G59</f>
        <v>274.84</v>
      </c>
      <c r="H117" s="106">
        <f>H116+H111+H108+H104+H102+H95+H89+H78+H63+H62+H61+H60+H49+H48+H47+H40+H39+H28+H16+H41+H115+H114+H113+H112+H59</f>
        <v>22.92</v>
      </c>
      <c r="I117" s="12">
        <v>3529.1</v>
      </c>
      <c r="J117" s="50">
        <v>11.22</v>
      </c>
    </row>
    <row r="118" spans="1:10" s="55" customFormat="1" ht="15.75" thickBot="1">
      <c r="A118" s="54"/>
      <c r="I118" s="12">
        <v>3529.1</v>
      </c>
      <c r="J118" s="56"/>
    </row>
    <row r="119" spans="1:10" s="77" customFormat="1" ht="38.25" thickBot="1">
      <c r="A119" s="51" t="s">
        <v>67</v>
      </c>
      <c r="B119" s="76"/>
      <c r="C119" s="76"/>
      <c r="D119" s="83">
        <v>0</v>
      </c>
      <c r="E119" s="83" t="e">
        <f>SUM(#REF!)</f>
        <v>#REF!</v>
      </c>
      <c r="F119" s="83" t="e">
        <f>SUM(#REF!)</f>
        <v>#REF!</v>
      </c>
      <c r="G119" s="83">
        <v>0</v>
      </c>
      <c r="H119" s="83">
        <v>0</v>
      </c>
      <c r="I119" s="77">
        <v>3529.1</v>
      </c>
      <c r="J119" s="78"/>
    </row>
    <row r="120" spans="1:10" s="55" customFormat="1" ht="28.5" customHeight="1" thickBot="1">
      <c r="A120" s="54"/>
      <c r="D120" s="88"/>
      <c r="E120" s="88"/>
      <c r="F120" s="88"/>
      <c r="G120" s="88"/>
      <c r="H120" s="88"/>
      <c r="J120" s="56"/>
    </row>
    <row r="121" spans="1:10" s="53" customFormat="1" ht="20.25" thickBot="1">
      <c r="A121" s="109" t="s">
        <v>183</v>
      </c>
      <c r="B121" s="82"/>
      <c r="C121" s="82"/>
      <c r="D121" s="89">
        <f>D117+D119</f>
        <v>969949.83</v>
      </c>
      <c r="E121" s="89" t="e">
        <f>E117+E119</f>
        <v>#REF!</v>
      </c>
      <c r="F121" s="89" t="e">
        <f>F117+F119</f>
        <v>#REF!</v>
      </c>
      <c r="G121" s="89">
        <f>G117+G119</f>
        <v>274.84</v>
      </c>
      <c r="H121" s="89">
        <f>H117+H119</f>
        <v>22.92</v>
      </c>
      <c r="J121" s="52"/>
    </row>
    <row r="122" spans="1:10" s="55" customFormat="1" ht="12.75">
      <c r="A122" s="110"/>
      <c r="J122" s="56"/>
    </row>
    <row r="123" spans="1:10" s="55" customFormat="1" ht="12.75">
      <c r="A123" s="110"/>
      <c r="J123" s="56"/>
    </row>
    <row r="124" spans="1:10" s="55" customFormat="1" ht="12.75">
      <c r="A124" s="54"/>
      <c r="J124" s="56"/>
    </row>
    <row r="125" spans="1:10" s="55" customFormat="1" ht="12.75">
      <c r="A125" s="54"/>
      <c r="J125" s="56"/>
    </row>
    <row r="126" spans="1:10" s="60" customFormat="1" ht="18.75">
      <c r="A126" s="57"/>
      <c r="B126" s="58"/>
      <c r="C126" s="59"/>
      <c r="D126" s="59"/>
      <c r="E126" s="59"/>
      <c r="F126" s="59"/>
      <c r="G126" s="59"/>
      <c r="H126" s="59"/>
      <c r="J126" s="61"/>
    </row>
    <row r="127" spans="1:10" s="53" customFormat="1" ht="19.5">
      <c r="A127" s="62"/>
      <c r="B127" s="63"/>
      <c r="C127" s="64"/>
      <c r="D127" s="64"/>
      <c r="E127" s="64"/>
      <c r="F127" s="64"/>
      <c r="G127" s="64"/>
      <c r="H127" s="64"/>
      <c r="J127" s="52"/>
    </row>
    <row r="128" spans="1:10" s="55" customFormat="1" ht="14.25">
      <c r="A128" s="121" t="s">
        <v>27</v>
      </c>
      <c r="B128" s="121"/>
      <c r="C128" s="121"/>
      <c r="D128" s="121"/>
      <c r="E128" s="121"/>
      <c r="F128" s="121"/>
      <c r="J128" s="56"/>
    </row>
    <row r="129" s="55" customFormat="1" ht="12.75">
      <c r="J129" s="56"/>
    </row>
    <row r="130" spans="1:10" s="55" customFormat="1" ht="12.75">
      <c r="A130" s="54" t="s">
        <v>28</v>
      </c>
      <c r="J130" s="56"/>
    </row>
    <row r="131" s="55" customFormat="1" ht="12.75">
      <c r="J131" s="56"/>
    </row>
    <row r="132" s="55" customFormat="1" ht="12.75">
      <c r="J132" s="56"/>
    </row>
    <row r="133" s="55" customFormat="1" ht="12.75">
      <c r="J133" s="56"/>
    </row>
    <row r="134" s="55" customFormat="1" ht="12.75">
      <c r="J134" s="56"/>
    </row>
    <row r="135" s="55" customFormat="1" ht="12.75">
      <c r="J135" s="56"/>
    </row>
    <row r="136" s="55" customFormat="1" ht="12.75">
      <c r="J136" s="56"/>
    </row>
    <row r="137" s="55" customFormat="1" ht="12.75">
      <c r="J137" s="56"/>
    </row>
    <row r="138" s="55" customFormat="1" ht="12.75">
      <c r="J138" s="56"/>
    </row>
    <row r="139" s="55" customFormat="1" ht="12.75">
      <c r="J139" s="56"/>
    </row>
    <row r="140" s="55" customFormat="1" ht="12.75">
      <c r="J140" s="56"/>
    </row>
    <row r="141" s="55" customFormat="1" ht="12.75">
      <c r="J141" s="56"/>
    </row>
    <row r="142" s="55" customFormat="1" ht="12.75">
      <c r="J142" s="56"/>
    </row>
    <row r="143" s="55" customFormat="1" ht="12.75">
      <c r="J143" s="56"/>
    </row>
    <row r="144" s="55" customFormat="1" ht="12.75">
      <c r="J144" s="56"/>
    </row>
    <row r="145" s="55" customFormat="1" ht="12.75">
      <c r="J145" s="56"/>
    </row>
    <row r="146" s="55" customFormat="1" ht="12.75">
      <c r="J146" s="56"/>
    </row>
    <row r="147" s="55" customFormat="1" ht="12.75">
      <c r="J147" s="56"/>
    </row>
    <row r="148" s="55" customFormat="1" ht="12.75">
      <c r="J148" s="56"/>
    </row>
  </sheetData>
  <sheetProtection/>
  <mergeCells count="13">
    <mergeCell ref="A128:F128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2017-04-28T08:21:41Z</cp:lastPrinted>
  <dcterms:created xsi:type="dcterms:W3CDTF">2010-04-02T14:46:04Z</dcterms:created>
  <dcterms:modified xsi:type="dcterms:W3CDTF">2017-04-28T08:22:34Z</dcterms:modified>
  <cp:category/>
  <cp:version/>
  <cp:contentType/>
  <cp:contentStatus/>
</cp:coreProperties>
</file>