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30" windowWidth="15480" windowHeight="11340" activeTab="2"/>
  </bookViews>
  <sheets>
    <sheet name=" проект 290 Пост." sheetId="2" r:id="rId1"/>
    <sheet name="по заявлению" sheetId="7" r:id="rId2"/>
    <sheet name="по голосованию" sheetId="8" r:id="rId3"/>
  </sheets>
  <definedNames>
    <definedName name="_xlnm.Print_Area" localSheetId="0">' проект 290 Пост.'!$A$1:$F$147</definedName>
    <definedName name="_xlnm.Print_Area" localSheetId="2">'по голосованию'!$A$1:$F$127</definedName>
    <definedName name="_xlnm.Print_Area" localSheetId="1">'по заявлению'!$A$1:$F$127</definedName>
  </definedNames>
  <calcPr calcId="145621" fullPrecision="0"/>
</workbook>
</file>

<file path=xl/calcChain.xml><?xml version="1.0" encoding="utf-8"?>
<calcChain xmlns="http://schemas.openxmlformats.org/spreadsheetml/2006/main">
  <c r="E113" i="8" l="1"/>
  <c r="D113" i="8" s="1"/>
  <c r="F112" i="8"/>
  <c r="E112" i="8"/>
  <c r="F111" i="8"/>
  <c r="E111" i="8"/>
  <c r="D110" i="8"/>
  <c r="E110" i="8" s="1"/>
  <c r="F110" i="8" s="1"/>
  <c r="E109" i="8"/>
  <c r="F109" i="8" s="1"/>
  <c r="D109" i="8"/>
  <c r="F108" i="8"/>
  <c r="E108" i="8"/>
  <c r="D105" i="8"/>
  <c r="E105" i="8" s="1"/>
  <c r="F105" i="8" s="1"/>
  <c r="E102" i="8"/>
  <c r="F102" i="8" s="1"/>
  <c r="D102" i="8"/>
  <c r="D100" i="8"/>
  <c r="E100" i="8" s="1"/>
  <c r="F100" i="8" s="1"/>
  <c r="D98" i="8"/>
  <c r="D93" i="8"/>
  <c r="E93" i="8" s="1"/>
  <c r="F93" i="8" s="1"/>
  <c r="D92" i="8"/>
  <c r="D88" i="8"/>
  <c r="E88" i="8" s="1"/>
  <c r="F88" i="8" s="1"/>
  <c r="D87" i="8"/>
  <c r="D78" i="8"/>
  <c r="E78" i="8" s="1"/>
  <c r="F78" i="8" s="1"/>
  <c r="E64" i="8"/>
  <c r="F64" i="8" s="1"/>
  <c r="D64" i="8"/>
  <c r="F63" i="8"/>
  <c r="E63" i="8"/>
  <c r="E62" i="8"/>
  <c r="D62" i="8" s="1"/>
  <c r="E61" i="8"/>
  <c r="D61" i="8" s="1"/>
  <c r="E51" i="8"/>
  <c r="D51" i="8" s="1"/>
  <c r="F50" i="8"/>
  <c r="E50" i="8"/>
  <c r="F49" i="8"/>
  <c r="E49" i="8"/>
  <c r="F48" i="8"/>
  <c r="E48" i="8"/>
  <c r="F47" i="8"/>
  <c r="E47" i="8"/>
  <c r="E41" i="8"/>
  <c r="D41" i="8" s="1"/>
  <c r="E40" i="8"/>
  <c r="D40" i="8" s="1"/>
  <c r="E39" i="8"/>
  <c r="D39" i="8" s="1"/>
  <c r="E28" i="8"/>
  <c r="D28" i="8" s="1"/>
  <c r="F27" i="8"/>
  <c r="F14" i="8" s="1"/>
  <c r="E14" i="8" l="1"/>
  <c r="F114" i="8"/>
  <c r="F118" i="8" s="1"/>
  <c r="D110" i="7"/>
  <c r="E114" i="8" l="1"/>
  <c r="E118" i="8" s="1"/>
  <c r="D14" i="8"/>
  <c r="D114" i="8" s="1"/>
  <c r="D118" i="8" s="1"/>
  <c r="E113" i="7"/>
  <c r="D113" i="7" s="1"/>
  <c r="E112" i="7"/>
  <c r="F112" i="7" s="1"/>
  <c r="E111" i="7"/>
  <c r="F111" i="7" s="1"/>
  <c r="E110" i="7"/>
  <c r="F110" i="7" s="1"/>
  <c r="D109" i="7"/>
  <c r="E109" i="7" s="1"/>
  <c r="F109" i="7" s="1"/>
  <c r="E108" i="7"/>
  <c r="F108" i="7" s="1"/>
  <c r="E105" i="7"/>
  <c r="F105" i="7" s="1"/>
  <c r="D105" i="7"/>
  <c r="D102" i="7"/>
  <c r="E102" i="7" s="1"/>
  <c r="F102" i="7" s="1"/>
  <c r="D100" i="7"/>
  <c r="E100" i="7" s="1"/>
  <c r="F100" i="7" s="1"/>
  <c r="D98" i="7"/>
  <c r="E93" i="7"/>
  <c r="F93" i="7" s="1"/>
  <c r="D93" i="7"/>
  <c r="D92" i="7"/>
  <c r="D88" i="7" s="1"/>
  <c r="E88" i="7" s="1"/>
  <c r="F88" i="7" s="1"/>
  <c r="D87" i="7"/>
  <c r="D78" i="7" s="1"/>
  <c r="E78" i="7" s="1"/>
  <c r="F78" i="7" s="1"/>
  <c r="D64" i="7"/>
  <c r="E64" i="7" s="1"/>
  <c r="F64" i="7" s="1"/>
  <c r="E63" i="7"/>
  <c r="F63" i="7" s="1"/>
  <c r="E62" i="7"/>
  <c r="D62" i="7" s="1"/>
  <c r="E61" i="7"/>
  <c r="D61" i="7" s="1"/>
  <c r="E51" i="7"/>
  <c r="D51" i="7" s="1"/>
  <c r="E50" i="7"/>
  <c r="F50" i="7" s="1"/>
  <c r="E49" i="7"/>
  <c r="F49" i="7" s="1"/>
  <c r="E48" i="7"/>
  <c r="F48" i="7" s="1"/>
  <c r="E47" i="7"/>
  <c r="F47" i="7" s="1"/>
  <c r="E41" i="7"/>
  <c r="D41" i="7" s="1"/>
  <c r="E40" i="7"/>
  <c r="D40" i="7" s="1"/>
  <c r="E39" i="7"/>
  <c r="D39" i="7" s="1"/>
  <c r="E28" i="7"/>
  <c r="D28" i="7" s="1"/>
  <c r="F27" i="7"/>
  <c r="F14" i="7" s="1"/>
  <c r="F114" i="7" l="1"/>
  <c r="E14" i="7"/>
  <c r="F27" i="2"/>
  <c r="D109" i="2"/>
  <c r="D110" i="2"/>
  <c r="F118" i="7" l="1"/>
  <c r="D14" i="7"/>
  <c r="D114" i="7" s="1"/>
  <c r="D118" i="7" s="1"/>
  <c r="E114" i="7"/>
  <c r="E118" i="7" s="1"/>
  <c r="D64" i="2"/>
  <c r="E129" i="2"/>
  <c r="F129" i="2" s="1"/>
  <c r="E111" i="2" l="1"/>
  <c r="F111" i="2" s="1"/>
  <c r="E112" i="2"/>
  <c r="F112" i="2" s="1"/>
  <c r="E109" i="2"/>
  <c r="F109" i="2" s="1"/>
  <c r="E110" i="2"/>
  <c r="F110" i="2" s="1"/>
  <c r="E50" i="2" l="1"/>
  <c r="F50" i="2" s="1"/>
  <c r="E49" i="2"/>
  <c r="F49" i="2" s="1"/>
  <c r="E62" i="2"/>
  <c r="D62" i="2" s="1"/>
  <c r="D116" i="2" l="1"/>
  <c r="E133" i="2"/>
  <c r="F133" i="2" s="1"/>
  <c r="E134" i="2"/>
  <c r="F134" i="2" s="1"/>
  <c r="E135" i="2"/>
  <c r="F135" i="2" s="1"/>
  <c r="E136" i="2"/>
  <c r="F136" i="2" s="1"/>
  <c r="E121" i="2" l="1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30" i="2"/>
  <c r="F130" i="2" s="1"/>
  <c r="E131" i="2"/>
  <c r="F131" i="2" s="1"/>
  <c r="E132" i="2"/>
  <c r="F132" i="2" s="1"/>
  <c r="E137" i="2"/>
  <c r="F137" i="2" s="1"/>
  <c r="E138" i="2"/>
  <c r="F138" i="2" s="1"/>
  <c r="D105" i="2"/>
  <c r="D100" i="2"/>
  <c r="E63" i="2"/>
  <c r="F63" i="2" s="1"/>
  <c r="E108" i="2" l="1"/>
  <c r="F108" i="2" s="1"/>
  <c r="E41" i="2"/>
  <c r="D41" i="2" s="1"/>
  <c r="F14" i="2" l="1"/>
  <c r="E120" i="2" l="1"/>
  <c r="F120" i="2" s="1"/>
  <c r="E119" i="2"/>
  <c r="F119" i="2" s="1"/>
  <c r="E118" i="2"/>
  <c r="F118" i="2" s="1"/>
  <c r="E117" i="2"/>
  <c r="E113" i="2"/>
  <c r="D113" i="2" s="1"/>
  <c r="E105" i="2"/>
  <c r="F105" i="2" s="1"/>
  <c r="D102" i="2"/>
  <c r="E102" i="2" s="1"/>
  <c r="F102" i="2" s="1"/>
  <c r="E100" i="2"/>
  <c r="F100" i="2" s="1"/>
  <c r="D93" i="2"/>
  <c r="E93" i="2" s="1"/>
  <c r="F93" i="2" s="1"/>
  <c r="D98" i="2"/>
  <c r="D92" i="2"/>
  <c r="D88" i="2" s="1"/>
  <c r="E88" i="2" s="1"/>
  <c r="F88" i="2" s="1"/>
  <c r="D87" i="2"/>
  <c r="E64" i="2"/>
  <c r="F64" i="2" s="1"/>
  <c r="E61" i="2"/>
  <c r="D61" i="2" s="1"/>
  <c r="E51" i="2"/>
  <c r="D51" i="2" s="1"/>
  <c r="E48" i="2"/>
  <c r="F48" i="2" s="1"/>
  <c r="E47" i="2"/>
  <c r="F47" i="2" s="1"/>
  <c r="E40" i="2"/>
  <c r="D40" i="2" s="1"/>
  <c r="E39" i="2"/>
  <c r="D39" i="2" s="1"/>
  <c r="E28" i="2"/>
  <c r="D28" i="2" s="1"/>
  <c r="E14" i="2"/>
  <c r="D78" i="2" l="1"/>
  <c r="E78" i="2" s="1"/>
  <c r="E116" i="2"/>
  <c r="D14" i="2"/>
  <c r="D114" i="2" s="1"/>
  <c r="F117" i="2"/>
  <c r="F116" i="2" s="1"/>
  <c r="F78" i="2" l="1"/>
  <c r="F114" i="2" s="1"/>
  <c r="F140" i="2" s="1"/>
  <c r="E114" i="2"/>
  <c r="E140" i="2" s="1"/>
  <c r="D140" i="2"/>
</calcChain>
</file>

<file path=xl/sharedStrings.xml><?xml version="1.0" encoding="utf-8"?>
<sst xmlns="http://schemas.openxmlformats.org/spreadsheetml/2006/main" count="719" uniqueCount="180">
  <si>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</si>
  <si>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</si>
  <si>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</si>
  <si>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</si>
  <si>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</si>
  <si>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</si>
  <si>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</si>
  <si>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</si>
  <si>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</si>
  <si>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</si>
  <si>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</si>
  <si>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</si>
  <si>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</si>
  <si>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</si>
  <si>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</si>
  <si>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</si>
  <si>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</si>
  <si>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</si>
  <si>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</si>
  <si>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</si>
  <si>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</si>
  <si>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</si>
  <si>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</si>
  <si>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</si>
  <si>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</si>
  <si>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</si>
  <si>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</si>
  <si>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</si>
  <si>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</si>
  <si>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</si>
  <si>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</si>
  <si>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</si>
  <si>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</si>
  <si>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</si>
  <si>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</si>
  <si>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</si>
  <si>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</si>
  <si>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</si>
  <si>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</si>
  <si>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</si>
  <si>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</si>
  <si>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</si>
  <si>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</si>
  <si>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</si>
  <si>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</si>
  <si>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</si>
  <si>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</si>
  <si>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</si>
  <si>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</si>
  <si>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</si>
  <si>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</si>
  <si>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</si>
  <si>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</si>
  <si>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</si>
  <si>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</si>
  <si>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</si>
  <si>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</si>
  <si>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</si>
  <si>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наледи подъездных козырьков</t>
  </si>
  <si>
    <t>Сбор, вывоз и утилизация ТБО*, руб/м2</t>
  </si>
  <si>
    <t>ИТОГО: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</si>
  <si>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</si>
  <si>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</si>
  <si>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</si>
  <si>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</si>
  <si>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гидравлическое испытание элеваторных узлов и запорной арматуры</t>
  </si>
  <si>
    <t>Итого:</t>
  </si>
  <si>
    <t>очистка водоприемных воронок</t>
  </si>
  <si>
    <t>по адресу: ул. Пионерская , д.4 (S жилые + нежилые =2388,3 м2, S придом.тер.= 2260,74 м2)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</si>
  <si>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</si>
  <si>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</si>
  <si>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</si>
  <si>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</si>
  <si>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</si>
  <si>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</si>
  <si>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</si>
  <si>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</si>
  <si>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</si>
  <si>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</si>
  <si>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</si>
  <si>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</si>
  <si>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</si>
  <si>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</si>
  <si>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</si>
  <si>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</si>
  <si>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</si>
  <si>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</si>
  <si>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</si>
  <si>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</si>
  <si>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</si>
  <si>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</si>
  <si>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</si>
  <si>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</si>
  <si>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</si>
  <si>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</si>
  <si>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</si>
  <si>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</si>
  <si>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</si>
  <si>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</si>
  <si>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</si>
  <si>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</si>
  <si>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</si>
  <si>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</si>
  <si>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</si>
  <si>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</si>
  <si>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</si>
  <si>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</si>
  <si>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</si>
  <si>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задвижки на ГВС</t>
  </si>
  <si>
    <t>работа по очистке водяного подогревателя для удаления накипи-коррозийных отложений</t>
  </si>
  <si>
    <t>ревизия 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</si>
  <si>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</si>
  <si>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</si>
  <si>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</si>
  <si>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</si>
  <si>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</si>
  <si>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</si>
  <si>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</si>
  <si>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</si>
  <si>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</si>
  <si>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</si>
  <si>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2388,3 м2</t>
  </si>
  <si>
    <t>2260,74 м2</t>
  </si>
  <si>
    <t xml:space="preserve">1 раз </t>
  </si>
  <si>
    <t>1 шт</t>
  </si>
  <si>
    <t xml:space="preserve">отключение системы отопления </t>
  </si>
  <si>
    <t xml:space="preserve">подключение системы отопления с регулировкой </t>
  </si>
  <si>
    <t>2 пробы</t>
  </si>
  <si>
    <t>Приложение № 3</t>
  </si>
  <si>
    <t xml:space="preserve">от _____________ 2016 г </t>
  </si>
  <si>
    <t>472,5 м2</t>
  </si>
  <si>
    <t>508 м</t>
  </si>
  <si>
    <t>775,7 м2</t>
  </si>
  <si>
    <t>435 м</t>
  </si>
  <si>
    <t>600 м</t>
  </si>
  <si>
    <t>210 м</t>
  </si>
  <si>
    <t>712 м</t>
  </si>
  <si>
    <t>160 м</t>
  </si>
  <si>
    <t>69 каналов</t>
  </si>
  <si>
    <t>785,5 м2</t>
  </si>
  <si>
    <t>Предлагаемый перечень работ по текущему ремонту                                       (на выбор собственников)</t>
  </si>
  <si>
    <t>Погодное регулирование системы отопления (ориентировочная стоимость)</t>
  </si>
  <si>
    <t>Установка электронного регулятора температуры на ВВП</t>
  </si>
  <si>
    <t>Устройство мягкой кровли в 1 слой - 50 м2.</t>
  </si>
  <si>
    <t>Удлинение водостоков - 2м.</t>
  </si>
  <si>
    <t>Установка металлических решеток на подвальные продухи - 5шт.</t>
  </si>
  <si>
    <t>Косметический ремонт подъезда 1шт.</t>
  </si>
  <si>
    <t>Ремонт козырька подъезда</t>
  </si>
  <si>
    <t>Ремонт отмостки - 10 м2.</t>
  </si>
  <si>
    <t>Установка фильтра  на вводе ХВС д. 50мм - 1шт</t>
  </si>
  <si>
    <t>Установка обратного клапана на вводе ХВС  д. 50мм - 1шт</t>
  </si>
  <si>
    <t>Установка обратного клапана на вводе ГВС  д. 50мм - 1шт</t>
  </si>
  <si>
    <t>Устройство приямков в подвале  - 2шт</t>
  </si>
  <si>
    <t>Установка насосов тип ГНОМ-10 - 2 шт.</t>
  </si>
  <si>
    <t>Уборка мусора в тех. подвале. 1,5 м3</t>
  </si>
  <si>
    <t>Изоляция трубопроводов СТС "К-флекс" - 15м.</t>
  </si>
  <si>
    <t>Изоляция трубопроводов ГВС "Корунд" - 45м.</t>
  </si>
  <si>
    <t>Изоляция трубопроводов СТС "Корунд" - 56м.</t>
  </si>
  <si>
    <t>Установка датчиков движения тамбуров - 3 шт.</t>
  </si>
  <si>
    <t>Установка датчиков движения на площадках этажных  - 44 шт.</t>
  </si>
  <si>
    <t>Ремонт освещения подвала.</t>
  </si>
  <si>
    <t>Монтаж 2-й ступени ВВП</t>
  </si>
  <si>
    <t>на 2017  - 2018 гг.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</si>
  <si>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</si>
  <si>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</si>
  <si>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</si>
  <si>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(договор с ТПК)</t>
  </si>
  <si>
    <t>Проект  - 1 с учетом поверки общедомового прибора учета теплоэнергии, ХВС</t>
  </si>
  <si>
    <t>Поверка   прибора учета холодного водоснабжения</t>
  </si>
  <si>
    <t>Поверка   прибора учета теплоснабжения</t>
  </si>
  <si>
    <t xml:space="preserve"> дезинфекция вентканалов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</si>
  <si>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козырьков)</t>
    </r>
  </si>
  <si>
    <t>установка задвижки на СТС  (на гол. обратку) д. 100 мм - 1 шт.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</si>
  <si>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</si>
  <si>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</si>
  <si>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</si>
  <si>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</si>
  <si>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козырьков, дезинфекция вентканалов, прочистка канализационных выпусков до стены здания, очистка водоприемных воронок)</t>
    </r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</si>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</sst>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3" borderId="20" xfId="0" applyNumberFormat="1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2" fontId="14" fillId="4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0" fillId="3" borderId="1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9" fillId="0" borderId="2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1" fillId="3" borderId="25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2" fontId="8" fillId="3" borderId="2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0" fillId="4" borderId="0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center" vertical="center" wrapText="1"/>
    </xf>
    <xf numFmtId="2" fontId="10" fillId="3" borderId="29" xfId="0" applyNumberFormat="1" applyFont="1" applyFill="1" applyBorder="1" applyAlignment="1">
      <alignment horizontal="center" vertical="center" wrapText="1"/>
    </xf>
    <xf numFmtId="4" fontId="10" fillId="3" borderId="29" xfId="0" applyNumberFormat="1" applyFont="1" applyFill="1" applyBorder="1" applyAlignment="1">
      <alignment horizontal="center" vertical="center" wrapText="1"/>
    </xf>
    <xf numFmtId="4" fontId="10" fillId="3" borderId="30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4"/>
  <sheetViews>
    <sheetView topLeftCell="A72" zoomScaleNormal="100" workbookViewId="0">
      <selection activeCell="C47" sqref="C47:F11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7.7109375" style="1" bestFit="1" customWidth="1"/>
    <col min="5" max="5" width="13.85546875" style="1" customWidth="1"/>
    <col min="6" max="6" width="20.85546875" style="6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25" t="s">
        <v>128</v>
      </c>
      <c r="B1" s="126"/>
      <c r="C1" s="126"/>
      <c r="D1" s="126"/>
      <c r="E1" s="126"/>
      <c r="F1" s="126"/>
    </row>
    <row r="2" spans="1:9" ht="12.75" customHeight="1" x14ac:dyDescent="0.3">
      <c r="B2" s="127"/>
      <c r="C2" s="127"/>
      <c r="D2" s="127"/>
      <c r="E2" s="126"/>
      <c r="F2" s="126"/>
    </row>
    <row r="3" spans="1:9" ht="21" customHeight="1" x14ac:dyDescent="0.3">
      <c r="A3" s="3" t="s">
        <v>162</v>
      </c>
      <c r="B3" s="127" t="s">
        <v>0</v>
      </c>
      <c r="C3" s="127"/>
      <c r="D3" s="127"/>
      <c r="E3" s="126"/>
      <c r="F3" s="126"/>
    </row>
    <row r="4" spans="1:9" ht="14.25" customHeight="1" x14ac:dyDescent="0.3">
      <c r="B4" s="127" t="s">
        <v>129</v>
      </c>
      <c r="C4" s="127"/>
      <c r="D4" s="127"/>
      <c r="E4" s="126"/>
      <c r="F4" s="126"/>
    </row>
    <row r="5" spans="1:9" ht="33" customHeight="1" x14ac:dyDescent="0.4">
      <c r="A5" s="128" t="s">
        <v>167</v>
      </c>
      <c r="B5" s="129"/>
      <c r="C5" s="129"/>
      <c r="D5" s="129"/>
      <c r="E5" s="129"/>
      <c r="F5" s="129"/>
      <c r="I5" s="1"/>
    </row>
    <row r="6" spans="1:9" ht="21" customHeight="1" x14ac:dyDescent="0.2">
      <c r="A6" s="130" t="s">
        <v>163</v>
      </c>
      <c r="B6" s="130"/>
      <c r="C6" s="130"/>
      <c r="D6" s="130"/>
      <c r="E6" s="130"/>
      <c r="F6" s="130"/>
      <c r="I6" s="1"/>
    </row>
    <row r="7" spans="1:9" s="4" customFormat="1" ht="22.5" customHeight="1" x14ac:dyDescent="0.4">
      <c r="A7" s="123" t="s">
        <v>1</v>
      </c>
      <c r="B7" s="123"/>
      <c r="C7" s="123"/>
      <c r="D7" s="123"/>
      <c r="E7" s="124"/>
      <c r="F7" s="124"/>
      <c r="I7" s="5"/>
    </row>
    <row r="8" spans="1:9" s="6" customFormat="1" ht="18.75" customHeight="1" x14ac:dyDescent="0.4">
      <c r="A8" s="123" t="s">
        <v>68</v>
      </c>
      <c r="B8" s="123"/>
      <c r="C8" s="123"/>
      <c r="D8" s="123"/>
      <c r="E8" s="124"/>
      <c r="F8" s="124"/>
    </row>
    <row r="9" spans="1:9" s="7" customFormat="1" ht="17.25" customHeight="1" x14ac:dyDescent="0.2">
      <c r="A9" s="131" t="s">
        <v>2</v>
      </c>
      <c r="B9" s="131"/>
      <c r="C9" s="131"/>
      <c r="D9" s="131"/>
      <c r="E9" s="132"/>
      <c r="F9" s="132"/>
    </row>
    <row r="10" spans="1:9" s="6" customFormat="1" ht="30" customHeight="1" thickBot="1" x14ac:dyDescent="0.25">
      <c r="A10" s="133" t="s">
        <v>3</v>
      </c>
      <c r="B10" s="133"/>
      <c r="C10" s="133"/>
      <c r="D10" s="133"/>
      <c r="E10" s="134"/>
      <c r="F10" s="134"/>
    </row>
    <row r="11" spans="1:9" s="12" customFormat="1" ht="139.5" customHeight="1" thickBot="1" x14ac:dyDescent="0.25">
      <c r="A11" s="8" t="s">
        <v>4</v>
      </c>
      <c r="B11" s="9" t="s">
        <v>5</v>
      </c>
      <c r="C11" s="10" t="s">
        <v>76</v>
      </c>
      <c r="D11" s="10" t="s">
        <v>7</v>
      </c>
      <c r="E11" s="10" t="s">
        <v>6</v>
      </c>
      <c r="F11" s="11" t="s">
        <v>8</v>
      </c>
      <c r="I11" s="13"/>
    </row>
    <row r="12" spans="1:9" s="19" customFormat="1" ht="16.5" customHeight="1" x14ac:dyDescent="0.2">
      <c r="A12" s="14">
        <v>1</v>
      </c>
      <c r="B12" s="15">
        <v>2</v>
      </c>
      <c r="C12" s="16">
        <v>3</v>
      </c>
      <c r="D12" s="16">
        <v>4</v>
      </c>
      <c r="E12" s="17">
        <v>5</v>
      </c>
      <c r="F12" s="18">
        <v>6</v>
      </c>
      <c r="I12" s="20"/>
    </row>
    <row r="13" spans="1:9" s="19" customFormat="1" ht="44.25" customHeight="1" x14ac:dyDescent="0.2">
      <c r="A13" s="135" t="s">
        <v>9</v>
      </c>
      <c r="B13" s="136"/>
      <c r="C13" s="136"/>
      <c r="D13" s="136"/>
      <c r="E13" s="137"/>
      <c r="F13" s="138"/>
      <c r="I13" s="20"/>
    </row>
    <row r="14" spans="1:9" s="12" customFormat="1" ht="15" x14ac:dyDescent="0.2">
      <c r="A14" s="67" t="s">
        <v>69</v>
      </c>
      <c r="B14" s="69" t="s">
        <v>23</v>
      </c>
      <c r="C14" s="21" t="s">
        <v>121</v>
      </c>
      <c r="D14" s="21">
        <f>E14*G14</f>
        <v>107186.9</v>
      </c>
      <c r="E14" s="22">
        <f>F14*12</f>
        <v>44.88</v>
      </c>
      <c r="F14" s="23">
        <f>F25+F27</f>
        <v>3.74</v>
      </c>
      <c r="G14" s="12">
        <v>2388.3000000000002</v>
      </c>
      <c r="H14" s="12">
        <v>1.07</v>
      </c>
      <c r="I14" s="13">
        <v>2.2400000000000002</v>
      </c>
    </row>
    <row r="15" spans="1:9" s="12" customFormat="1" ht="26.25" customHeight="1" x14ac:dyDescent="0.2">
      <c r="A15" s="82" t="s">
        <v>10</v>
      </c>
      <c r="B15" s="83" t="s">
        <v>11</v>
      </c>
      <c r="C15" s="21"/>
      <c r="D15" s="21"/>
      <c r="E15" s="22"/>
      <c r="F15" s="23"/>
      <c r="G15" s="12">
        <v>2388.3000000000002</v>
      </c>
      <c r="I15" s="13"/>
    </row>
    <row r="16" spans="1:9" s="12" customFormat="1" ht="15" x14ac:dyDescent="0.2">
      <c r="A16" s="82" t="s">
        <v>12</v>
      </c>
      <c r="B16" s="83" t="s">
        <v>11</v>
      </c>
      <c r="C16" s="21"/>
      <c r="D16" s="21"/>
      <c r="E16" s="22"/>
      <c r="F16" s="23"/>
      <c r="G16" s="12">
        <v>2388.3000000000002</v>
      </c>
      <c r="I16" s="13"/>
    </row>
    <row r="17" spans="1:9" s="12" customFormat="1" ht="120" customHeight="1" x14ac:dyDescent="0.2">
      <c r="A17" s="82" t="s">
        <v>70</v>
      </c>
      <c r="B17" s="83" t="s">
        <v>33</v>
      </c>
      <c r="C17" s="21"/>
      <c r="D17" s="21"/>
      <c r="E17" s="22"/>
      <c r="F17" s="23"/>
      <c r="G17" s="12">
        <v>2388.3000000000002</v>
      </c>
      <c r="I17" s="13"/>
    </row>
    <row r="18" spans="1:9" s="12" customFormat="1" ht="15" x14ac:dyDescent="0.2">
      <c r="A18" s="82" t="s">
        <v>71</v>
      </c>
      <c r="B18" s="83" t="s">
        <v>11</v>
      </c>
      <c r="C18" s="21"/>
      <c r="D18" s="21"/>
      <c r="E18" s="22"/>
      <c r="F18" s="23"/>
      <c r="G18" s="12">
        <v>2388.3000000000002</v>
      </c>
      <c r="I18" s="13"/>
    </row>
    <row r="19" spans="1:9" s="12" customFormat="1" ht="15" x14ac:dyDescent="0.2">
      <c r="A19" s="82" t="s">
        <v>72</v>
      </c>
      <c r="B19" s="83" t="s">
        <v>11</v>
      </c>
      <c r="C19" s="21"/>
      <c r="D19" s="21"/>
      <c r="E19" s="22"/>
      <c r="F19" s="23"/>
      <c r="G19" s="12">
        <v>2388.3000000000002</v>
      </c>
      <c r="I19" s="13"/>
    </row>
    <row r="20" spans="1:9" s="12" customFormat="1" ht="29.25" customHeight="1" x14ac:dyDescent="0.2">
      <c r="A20" s="82" t="s">
        <v>73</v>
      </c>
      <c r="B20" s="83" t="s">
        <v>17</v>
      </c>
      <c r="C20" s="24"/>
      <c r="D20" s="24"/>
      <c r="E20" s="25"/>
      <c r="F20" s="26"/>
      <c r="G20" s="12">
        <v>2388.3000000000002</v>
      </c>
      <c r="I20" s="13"/>
    </row>
    <row r="21" spans="1:9" s="12" customFormat="1" ht="15" x14ac:dyDescent="0.2">
      <c r="A21" s="82" t="s">
        <v>74</v>
      </c>
      <c r="B21" s="83" t="s">
        <v>20</v>
      </c>
      <c r="C21" s="24"/>
      <c r="D21" s="24"/>
      <c r="E21" s="25"/>
      <c r="F21" s="26"/>
      <c r="G21" s="12">
        <v>2388.3000000000002</v>
      </c>
      <c r="I21" s="13"/>
    </row>
    <row r="22" spans="1:9" s="12" customFormat="1" ht="15" x14ac:dyDescent="0.2">
      <c r="A22" s="82" t="s">
        <v>164</v>
      </c>
      <c r="B22" s="83" t="s">
        <v>11</v>
      </c>
      <c r="C22" s="24"/>
      <c r="D22" s="24"/>
      <c r="E22" s="25"/>
      <c r="F22" s="26"/>
      <c r="G22" s="12">
        <v>2388.3000000000002</v>
      </c>
      <c r="I22" s="13"/>
    </row>
    <row r="23" spans="1:9" s="12" customFormat="1" ht="15" x14ac:dyDescent="0.2">
      <c r="A23" s="82" t="s">
        <v>165</v>
      </c>
      <c r="B23" s="83" t="s">
        <v>11</v>
      </c>
      <c r="C23" s="24"/>
      <c r="D23" s="24"/>
      <c r="E23" s="25"/>
      <c r="F23" s="26"/>
      <c r="I23" s="13"/>
    </row>
    <row r="24" spans="1:9" s="12" customFormat="1" ht="15" x14ac:dyDescent="0.2">
      <c r="A24" s="82" t="s">
        <v>75</v>
      </c>
      <c r="B24" s="83" t="s">
        <v>31</v>
      </c>
      <c r="C24" s="24"/>
      <c r="D24" s="24"/>
      <c r="E24" s="25"/>
      <c r="F24" s="26"/>
      <c r="G24" s="12">
        <v>2388.3000000000002</v>
      </c>
      <c r="I24" s="13"/>
    </row>
    <row r="25" spans="1:9" s="12" customFormat="1" ht="15" x14ac:dyDescent="0.2">
      <c r="A25" s="67" t="s">
        <v>66</v>
      </c>
      <c r="B25" s="68"/>
      <c r="C25" s="24"/>
      <c r="D25" s="24"/>
      <c r="E25" s="25"/>
      <c r="F25" s="23">
        <v>3.61</v>
      </c>
      <c r="G25" s="12">
        <v>2388.3000000000002</v>
      </c>
      <c r="I25" s="13"/>
    </row>
    <row r="26" spans="1:9" s="12" customFormat="1" ht="15" x14ac:dyDescent="0.2">
      <c r="A26" s="70" t="s">
        <v>64</v>
      </c>
      <c r="B26" s="68" t="s">
        <v>11</v>
      </c>
      <c r="C26" s="24"/>
      <c r="D26" s="24"/>
      <c r="E26" s="25"/>
      <c r="F26" s="26">
        <v>0.13</v>
      </c>
      <c r="G26" s="12">
        <v>2388.3000000000002</v>
      </c>
      <c r="I26" s="13"/>
    </row>
    <row r="27" spans="1:9" s="12" customFormat="1" ht="15" x14ac:dyDescent="0.2">
      <c r="A27" s="67" t="s">
        <v>66</v>
      </c>
      <c r="B27" s="68"/>
      <c r="C27" s="24"/>
      <c r="D27" s="24"/>
      <c r="E27" s="25"/>
      <c r="F27" s="23">
        <f>F26</f>
        <v>0.13</v>
      </c>
      <c r="G27" s="12">
        <v>2388.3000000000002</v>
      </c>
      <c r="I27" s="13"/>
    </row>
    <row r="28" spans="1:9" s="12" customFormat="1" ht="30" x14ac:dyDescent="0.2">
      <c r="A28" s="67" t="s">
        <v>13</v>
      </c>
      <c r="B28" s="71" t="s">
        <v>14</v>
      </c>
      <c r="C28" s="21" t="s">
        <v>122</v>
      </c>
      <c r="D28" s="21">
        <f>E28*G28</f>
        <v>118364.15</v>
      </c>
      <c r="E28" s="22">
        <f>F28*12</f>
        <v>49.56</v>
      </c>
      <c r="F28" s="23">
        <v>4.13</v>
      </c>
      <c r="G28" s="12">
        <v>2388.3000000000002</v>
      </c>
      <c r="H28" s="12">
        <v>1.07</v>
      </c>
      <c r="I28" s="13">
        <v>2.74</v>
      </c>
    </row>
    <row r="29" spans="1:9" s="12" customFormat="1" ht="15" x14ac:dyDescent="0.2">
      <c r="A29" s="82" t="s">
        <v>77</v>
      </c>
      <c r="B29" s="83" t="s">
        <v>14</v>
      </c>
      <c r="C29" s="21"/>
      <c r="D29" s="21"/>
      <c r="E29" s="22"/>
      <c r="F29" s="23"/>
      <c r="G29" s="12">
        <v>2388.3000000000002</v>
      </c>
      <c r="I29" s="13"/>
    </row>
    <row r="30" spans="1:9" s="12" customFormat="1" ht="15" x14ac:dyDescent="0.2">
      <c r="A30" s="82" t="s">
        <v>78</v>
      </c>
      <c r="B30" s="83" t="s">
        <v>79</v>
      </c>
      <c r="C30" s="21"/>
      <c r="D30" s="21"/>
      <c r="E30" s="22"/>
      <c r="F30" s="23"/>
      <c r="G30" s="12">
        <v>2388.3000000000002</v>
      </c>
      <c r="I30" s="13"/>
    </row>
    <row r="31" spans="1:9" s="12" customFormat="1" ht="15" x14ac:dyDescent="0.2">
      <c r="A31" s="82" t="s">
        <v>80</v>
      </c>
      <c r="B31" s="83" t="s">
        <v>81</v>
      </c>
      <c r="C31" s="21"/>
      <c r="D31" s="21"/>
      <c r="E31" s="22"/>
      <c r="F31" s="23"/>
      <c r="G31" s="12">
        <v>2388.3000000000002</v>
      </c>
      <c r="I31" s="13"/>
    </row>
    <row r="32" spans="1:9" s="12" customFormat="1" ht="15" x14ac:dyDescent="0.2">
      <c r="A32" s="82" t="s">
        <v>15</v>
      </c>
      <c r="B32" s="83" t="s">
        <v>14</v>
      </c>
      <c r="C32" s="21"/>
      <c r="D32" s="21"/>
      <c r="E32" s="22"/>
      <c r="F32" s="23"/>
      <c r="G32" s="12">
        <v>2388.3000000000002</v>
      </c>
      <c r="I32" s="13"/>
    </row>
    <row r="33" spans="1:9" s="12" customFormat="1" ht="25.5" x14ac:dyDescent="0.2">
      <c r="A33" s="82" t="s">
        <v>16</v>
      </c>
      <c r="B33" s="83" t="s">
        <v>17</v>
      </c>
      <c r="C33" s="21"/>
      <c r="D33" s="21"/>
      <c r="E33" s="22"/>
      <c r="F33" s="23"/>
      <c r="G33" s="12">
        <v>2388.3000000000002</v>
      </c>
      <c r="I33" s="13"/>
    </row>
    <row r="34" spans="1:9" s="12" customFormat="1" ht="15" x14ac:dyDescent="0.2">
      <c r="A34" s="82" t="s">
        <v>82</v>
      </c>
      <c r="B34" s="83" t="s">
        <v>14</v>
      </c>
      <c r="C34" s="21"/>
      <c r="D34" s="21"/>
      <c r="E34" s="22"/>
      <c r="F34" s="23"/>
      <c r="G34" s="12">
        <v>2388.3000000000002</v>
      </c>
      <c r="I34" s="13"/>
    </row>
    <row r="35" spans="1:9" s="12" customFormat="1" ht="15" x14ac:dyDescent="0.2">
      <c r="A35" s="82" t="s">
        <v>83</v>
      </c>
      <c r="B35" s="83" t="s">
        <v>14</v>
      </c>
      <c r="C35" s="21"/>
      <c r="D35" s="21"/>
      <c r="E35" s="22"/>
      <c r="F35" s="23"/>
      <c r="G35" s="12">
        <v>2388.3000000000002</v>
      </c>
      <c r="I35" s="13"/>
    </row>
    <row r="36" spans="1:9" s="12" customFormat="1" ht="25.5" x14ac:dyDescent="0.2">
      <c r="A36" s="82" t="s">
        <v>84</v>
      </c>
      <c r="B36" s="83" t="s">
        <v>18</v>
      </c>
      <c r="C36" s="21"/>
      <c r="D36" s="21"/>
      <c r="E36" s="22"/>
      <c r="F36" s="23"/>
      <c r="G36" s="12">
        <v>2388.3000000000002</v>
      </c>
      <c r="I36" s="13"/>
    </row>
    <row r="37" spans="1:9" s="12" customFormat="1" ht="25.5" x14ac:dyDescent="0.2">
      <c r="A37" s="82" t="s">
        <v>85</v>
      </c>
      <c r="B37" s="83" t="s">
        <v>17</v>
      </c>
      <c r="C37" s="21"/>
      <c r="D37" s="21"/>
      <c r="E37" s="22"/>
      <c r="F37" s="23"/>
      <c r="G37" s="12">
        <v>2388.3000000000002</v>
      </c>
      <c r="I37" s="13"/>
    </row>
    <row r="38" spans="1:9" s="12" customFormat="1" ht="27.75" customHeight="1" x14ac:dyDescent="0.2">
      <c r="A38" s="82" t="s">
        <v>86</v>
      </c>
      <c r="B38" s="83" t="s">
        <v>14</v>
      </c>
      <c r="C38" s="21"/>
      <c r="D38" s="21"/>
      <c r="E38" s="22"/>
      <c r="F38" s="23"/>
      <c r="G38" s="12">
        <v>2388.3000000000002</v>
      </c>
      <c r="I38" s="13"/>
    </row>
    <row r="39" spans="1:9" s="27" customFormat="1" ht="15" x14ac:dyDescent="0.2">
      <c r="A39" s="74" t="s">
        <v>19</v>
      </c>
      <c r="B39" s="69" t="s">
        <v>20</v>
      </c>
      <c r="C39" s="21" t="s">
        <v>121</v>
      </c>
      <c r="D39" s="21">
        <f t="shared" ref="D39:D51" si="0">E39*G39</f>
        <v>25793.64</v>
      </c>
      <c r="E39" s="22">
        <f t="shared" ref="E39:E51" si="1">F39*12</f>
        <v>10.8</v>
      </c>
      <c r="F39" s="23">
        <v>0.9</v>
      </c>
      <c r="G39" s="12">
        <v>2388.3000000000002</v>
      </c>
      <c r="H39" s="12">
        <v>1.07</v>
      </c>
      <c r="I39" s="13">
        <v>0.6</v>
      </c>
    </row>
    <row r="40" spans="1:9" s="12" customFormat="1" ht="15" x14ac:dyDescent="0.2">
      <c r="A40" s="74" t="s">
        <v>21</v>
      </c>
      <c r="B40" s="69" t="s">
        <v>22</v>
      </c>
      <c r="C40" s="21" t="s">
        <v>121</v>
      </c>
      <c r="D40" s="21">
        <f t="shared" si="0"/>
        <v>83972.63</v>
      </c>
      <c r="E40" s="22">
        <f t="shared" si="1"/>
        <v>35.159999999999997</v>
      </c>
      <c r="F40" s="23">
        <v>2.93</v>
      </c>
      <c r="G40" s="12">
        <v>2388.3000000000002</v>
      </c>
      <c r="H40" s="12">
        <v>1.07</v>
      </c>
      <c r="I40" s="13">
        <v>1.94</v>
      </c>
    </row>
    <row r="41" spans="1:9" s="12" customFormat="1" ht="15" x14ac:dyDescent="0.2">
      <c r="A41" s="74" t="s">
        <v>87</v>
      </c>
      <c r="B41" s="69" t="s">
        <v>14</v>
      </c>
      <c r="C41" s="21" t="s">
        <v>130</v>
      </c>
      <c r="D41" s="21">
        <f>E41*G41</f>
        <v>96296.26</v>
      </c>
      <c r="E41" s="22">
        <f>12*F41</f>
        <v>40.32</v>
      </c>
      <c r="F41" s="23">
        <v>3.36</v>
      </c>
      <c r="G41" s="12">
        <v>2388.3000000000002</v>
      </c>
      <c r="I41" s="13"/>
    </row>
    <row r="42" spans="1:9" s="12" customFormat="1" ht="17.25" customHeight="1" x14ac:dyDescent="0.2">
      <c r="A42" s="82" t="s">
        <v>88</v>
      </c>
      <c r="B42" s="83" t="s">
        <v>33</v>
      </c>
      <c r="C42" s="21"/>
      <c r="D42" s="21"/>
      <c r="E42" s="22"/>
      <c r="F42" s="23"/>
      <c r="G42" s="12">
        <v>2388.3000000000002</v>
      </c>
      <c r="I42" s="13"/>
    </row>
    <row r="43" spans="1:9" s="12" customFormat="1" ht="21" customHeight="1" x14ac:dyDescent="0.2">
      <c r="A43" s="82" t="s">
        <v>89</v>
      </c>
      <c r="B43" s="83" t="s">
        <v>31</v>
      </c>
      <c r="C43" s="21"/>
      <c r="D43" s="21"/>
      <c r="E43" s="22"/>
      <c r="F43" s="23"/>
      <c r="G43" s="12">
        <v>2388.3000000000002</v>
      </c>
      <c r="I43" s="13"/>
    </row>
    <row r="44" spans="1:9" s="12" customFormat="1" ht="15" x14ac:dyDescent="0.2">
      <c r="A44" s="82" t="s">
        <v>90</v>
      </c>
      <c r="B44" s="83" t="s">
        <v>91</v>
      </c>
      <c r="C44" s="21"/>
      <c r="D44" s="21"/>
      <c r="E44" s="22"/>
      <c r="F44" s="23"/>
      <c r="G44" s="12">
        <v>2388.3000000000002</v>
      </c>
      <c r="I44" s="13"/>
    </row>
    <row r="45" spans="1:9" s="12" customFormat="1" ht="15" x14ac:dyDescent="0.2">
      <c r="A45" s="82" t="s">
        <v>92</v>
      </c>
      <c r="B45" s="83" t="s">
        <v>93</v>
      </c>
      <c r="C45" s="21"/>
      <c r="D45" s="21"/>
      <c r="E45" s="22"/>
      <c r="F45" s="23"/>
      <c r="G45" s="12">
        <v>2388.3000000000002</v>
      </c>
      <c r="I45" s="13"/>
    </row>
    <row r="46" spans="1:9" s="12" customFormat="1" ht="15" x14ac:dyDescent="0.2">
      <c r="A46" s="82" t="s">
        <v>94</v>
      </c>
      <c r="B46" s="83" t="s">
        <v>91</v>
      </c>
      <c r="C46" s="21"/>
      <c r="D46" s="21"/>
      <c r="E46" s="22"/>
      <c r="F46" s="23"/>
      <c r="G46" s="12">
        <v>2388.3000000000002</v>
      </c>
      <c r="I46" s="13"/>
    </row>
    <row r="47" spans="1:9" s="19" customFormat="1" ht="33.75" customHeight="1" x14ac:dyDescent="0.2">
      <c r="A47" s="74" t="s">
        <v>95</v>
      </c>
      <c r="B47" s="69" t="s">
        <v>23</v>
      </c>
      <c r="C47" s="21" t="s">
        <v>124</v>
      </c>
      <c r="D47" s="21">
        <v>2439.9899999999998</v>
      </c>
      <c r="E47" s="22">
        <f>D47/G47</f>
        <v>1.02</v>
      </c>
      <c r="F47" s="23">
        <f>E47/12</f>
        <v>0.09</v>
      </c>
      <c r="G47" s="12">
        <v>2388.3000000000002</v>
      </c>
      <c r="H47" s="12">
        <v>1.07</v>
      </c>
      <c r="I47" s="13">
        <v>0.05</v>
      </c>
    </row>
    <row r="48" spans="1:9" s="19" customFormat="1" ht="37.5" customHeight="1" x14ac:dyDescent="0.2">
      <c r="A48" s="74" t="s">
        <v>96</v>
      </c>
      <c r="B48" s="69" t="s">
        <v>23</v>
      </c>
      <c r="C48" s="21" t="s">
        <v>124</v>
      </c>
      <c r="D48" s="21">
        <v>15405.72</v>
      </c>
      <c r="E48" s="22">
        <f>D48/G48</f>
        <v>6.45</v>
      </c>
      <c r="F48" s="23">
        <f>E48/12</f>
        <v>0.54</v>
      </c>
      <c r="G48" s="12">
        <v>2388.3000000000002</v>
      </c>
      <c r="H48" s="12">
        <v>1.07</v>
      </c>
      <c r="I48" s="13">
        <v>0.35</v>
      </c>
    </row>
    <row r="49" spans="1:10" s="19" customFormat="1" ht="22.5" customHeight="1" x14ac:dyDescent="0.2">
      <c r="A49" s="74" t="s">
        <v>168</v>
      </c>
      <c r="B49" s="69" t="s">
        <v>45</v>
      </c>
      <c r="C49" s="21" t="s">
        <v>124</v>
      </c>
      <c r="D49" s="21">
        <v>4363.0200000000004</v>
      </c>
      <c r="E49" s="22">
        <f>D49/G49</f>
        <v>1.83</v>
      </c>
      <c r="F49" s="23">
        <f>E49/12</f>
        <v>0.15</v>
      </c>
      <c r="G49" s="12">
        <v>2388.3000000000002</v>
      </c>
      <c r="H49" s="12"/>
      <c r="I49" s="13"/>
    </row>
    <row r="50" spans="1:10" s="19" customFormat="1" ht="22.5" customHeight="1" x14ac:dyDescent="0.2">
      <c r="A50" s="74" t="s">
        <v>169</v>
      </c>
      <c r="B50" s="69" t="s">
        <v>45</v>
      </c>
      <c r="C50" s="21" t="s">
        <v>124</v>
      </c>
      <c r="D50" s="21">
        <v>15405.68</v>
      </c>
      <c r="E50" s="22">
        <f>D50/G50</f>
        <v>6.45</v>
      </c>
      <c r="F50" s="23">
        <f>E50/12</f>
        <v>0.54</v>
      </c>
      <c r="G50" s="12">
        <v>2388.3000000000002</v>
      </c>
      <c r="H50" s="12"/>
      <c r="I50" s="13"/>
    </row>
    <row r="51" spans="1:10" s="19" customFormat="1" ht="30" x14ac:dyDescent="0.2">
      <c r="A51" s="74" t="s">
        <v>24</v>
      </c>
      <c r="B51" s="69"/>
      <c r="C51" s="21" t="s">
        <v>131</v>
      </c>
      <c r="D51" s="21">
        <f t="shared" si="0"/>
        <v>6305.11</v>
      </c>
      <c r="E51" s="22">
        <f t="shared" si="1"/>
        <v>2.64</v>
      </c>
      <c r="F51" s="23">
        <v>0.22</v>
      </c>
      <c r="G51" s="12">
        <v>2388.3000000000002</v>
      </c>
      <c r="H51" s="12">
        <v>1.07</v>
      </c>
      <c r="I51" s="13">
        <v>0.14000000000000001</v>
      </c>
    </row>
    <row r="52" spans="1:10" s="19" customFormat="1" ht="25.5" x14ac:dyDescent="0.2">
      <c r="A52" s="84" t="s">
        <v>97</v>
      </c>
      <c r="B52" s="78" t="s">
        <v>53</v>
      </c>
      <c r="C52" s="21"/>
      <c r="D52" s="21"/>
      <c r="E52" s="22"/>
      <c r="F52" s="23"/>
      <c r="G52" s="12">
        <v>2388.3000000000002</v>
      </c>
      <c r="H52" s="12"/>
      <c r="I52" s="13"/>
    </row>
    <row r="53" spans="1:10" s="19" customFormat="1" ht="30" customHeight="1" x14ac:dyDescent="0.2">
      <c r="A53" s="84" t="s">
        <v>98</v>
      </c>
      <c r="B53" s="78" t="s">
        <v>53</v>
      </c>
      <c r="C53" s="21"/>
      <c r="D53" s="21"/>
      <c r="E53" s="22"/>
      <c r="F53" s="23"/>
      <c r="G53" s="12">
        <v>2388.3000000000002</v>
      </c>
      <c r="H53" s="12"/>
      <c r="I53" s="13"/>
    </row>
    <row r="54" spans="1:10" s="19" customFormat="1" ht="15" x14ac:dyDescent="0.2">
      <c r="A54" s="84" t="s">
        <v>99</v>
      </c>
      <c r="B54" s="78" t="s">
        <v>11</v>
      </c>
      <c r="C54" s="21"/>
      <c r="D54" s="21"/>
      <c r="E54" s="22"/>
      <c r="F54" s="23"/>
      <c r="G54" s="12">
        <v>2388.3000000000002</v>
      </c>
      <c r="H54" s="12"/>
      <c r="I54" s="13"/>
    </row>
    <row r="55" spans="1:10" s="19" customFormat="1" ht="15" x14ac:dyDescent="0.2">
      <c r="A55" s="84" t="s">
        <v>100</v>
      </c>
      <c r="B55" s="78" t="s">
        <v>53</v>
      </c>
      <c r="C55" s="21"/>
      <c r="D55" s="21"/>
      <c r="E55" s="22"/>
      <c r="F55" s="23"/>
      <c r="G55" s="12">
        <v>2388.3000000000002</v>
      </c>
      <c r="H55" s="12"/>
      <c r="I55" s="13"/>
    </row>
    <row r="56" spans="1:10" s="19" customFormat="1" ht="25.5" x14ac:dyDescent="0.2">
      <c r="A56" s="84" t="s">
        <v>101</v>
      </c>
      <c r="B56" s="78" t="s">
        <v>53</v>
      </c>
      <c r="C56" s="21"/>
      <c r="D56" s="21"/>
      <c r="E56" s="22"/>
      <c r="F56" s="23"/>
      <c r="G56" s="12">
        <v>2388.3000000000002</v>
      </c>
      <c r="H56" s="12"/>
      <c r="I56" s="13"/>
    </row>
    <row r="57" spans="1:10" s="19" customFormat="1" ht="15" x14ac:dyDescent="0.2">
      <c r="A57" s="84" t="s">
        <v>102</v>
      </c>
      <c r="B57" s="78" t="s">
        <v>53</v>
      </c>
      <c r="C57" s="21"/>
      <c r="D57" s="21"/>
      <c r="E57" s="22"/>
      <c r="F57" s="23"/>
      <c r="G57" s="12">
        <v>2388.3000000000002</v>
      </c>
      <c r="H57" s="12"/>
      <c r="I57" s="13"/>
    </row>
    <row r="58" spans="1:10" s="19" customFormat="1" ht="25.5" x14ac:dyDescent="0.2">
      <c r="A58" s="84" t="s">
        <v>103</v>
      </c>
      <c r="B58" s="78" t="s">
        <v>53</v>
      </c>
      <c r="C58" s="21"/>
      <c r="D58" s="21"/>
      <c r="E58" s="22"/>
      <c r="F58" s="23"/>
      <c r="G58" s="12">
        <v>2388.3000000000002</v>
      </c>
      <c r="H58" s="12"/>
      <c r="I58" s="13"/>
    </row>
    <row r="59" spans="1:10" s="19" customFormat="1" ht="15" x14ac:dyDescent="0.2">
      <c r="A59" s="84" t="s">
        <v>104</v>
      </c>
      <c r="B59" s="78" t="s">
        <v>53</v>
      </c>
      <c r="C59" s="21"/>
      <c r="D59" s="21"/>
      <c r="E59" s="22"/>
      <c r="F59" s="23"/>
      <c r="G59" s="12">
        <v>2388.3000000000002</v>
      </c>
      <c r="H59" s="12"/>
      <c r="I59" s="13"/>
    </row>
    <row r="60" spans="1:10" s="19" customFormat="1" ht="21.75" customHeight="1" x14ac:dyDescent="0.2">
      <c r="A60" s="84" t="s">
        <v>105</v>
      </c>
      <c r="B60" s="78" t="s">
        <v>53</v>
      </c>
      <c r="C60" s="21"/>
      <c r="D60" s="21"/>
      <c r="E60" s="22"/>
      <c r="F60" s="23"/>
      <c r="G60" s="12">
        <v>2388.3000000000002</v>
      </c>
      <c r="H60" s="12"/>
      <c r="I60" s="13"/>
    </row>
    <row r="61" spans="1:10" s="12" customFormat="1" ht="15" x14ac:dyDescent="0.2">
      <c r="A61" s="74" t="s">
        <v>25</v>
      </c>
      <c r="B61" s="69" t="s">
        <v>26</v>
      </c>
      <c r="C61" s="21" t="s">
        <v>132</v>
      </c>
      <c r="D61" s="21">
        <f>E61*G61</f>
        <v>2292.77</v>
      </c>
      <c r="E61" s="22">
        <f>12*F61</f>
        <v>0.96</v>
      </c>
      <c r="F61" s="23">
        <v>0.08</v>
      </c>
      <c r="G61" s="12">
        <v>2388.3000000000002</v>
      </c>
      <c r="H61" s="12">
        <v>1.07</v>
      </c>
      <c r="I61" s="13">
        <v>0.03</v>
      </c>
      <c r="J61" s="19"/>
    </row>
    <row r="62" spans="1:10" s="12" customFormat="1" ht="15" x14ac:dyDescent="0.2">
      <c r="A62" s="74" t="s">
        <v>27</v>
      </c>
      <c r="B62" s="75" t="s">
        <v>28</v>
      </c>
      <c r="C62" s="28" t="s">
        <v>132</v>
      </c>
      <c r="D62" s="21">
        <f>E62*G62</f>
        <v>1432.98</v>
      </c>
      <c r="E62" s="22">
        <f>12*F62</f>
        <v>0.6</v>
      </c>
      <c r="F62" s="23">
        <v>0.05</v>
      </c>
      <c r="G62" s="12">
        <v>2388.3000000000002</v>
      </c>
      <c r="H62" s="12">
        <v>1.07</v>
      </c>
      <c r="I62" s="13">
        <v>0.02</v>
      </c>
      <c r="J62" s="19"/>
    </row>
    <row r="63" spans="1:10" s="27" customFormat="1" ht="30" x14ac:dyDescent="0.2">
      <c r="A63" s="74" t="s">
        <v>29</v>
      </c>
      <c r="B63" s="69"/>
      <c r="C63" s="28" t="s">
        <v>127</v>
      </c>
      <c r="D63" s="21">
        <v>3535</v>
      </c>
      <c r="E63" s="22">
        <f>D63/G63</f>
        <v>1.48</v>
      </c>
      <c r="F63" s="23">
        <f>E63/12</f>
        <v>0.12</v>
      </c>
      <c r="G63" s="12">
        <v>2388.3000000000002</v>
      </c>
      <c r="H63" s="12">
        <v>1.07</v>
      </c>
      <c r="I63" s="13">
        <v>0.03</v>
      </c>
      <c r="J63" s="19"/>
    </row>
    <row r="64" spans="1:10" s="27" customFormat="1" ht="15" x14ac:dyDescent="0.2">
      <c r="A64" s="74" t="s">
        <v>30</v>
      </c>
      <c r="B64" s="69"/>
      <c r="C64" s="22" t="s">
        <v>133</v>
      </c>
      <c r="D64" s="22">
        <f>D65+D66+D67+D68+D69+D70+D71+D72+D73+D75++D76+D77+D74</f>
        <v>16620.62</v>
      </c>
      <c r="E64" s="22">
        <f>D64/G64</f>
        <v>6.96</v>
      </c>
      <c r="F64" s="23">
        <f>E64/12</f>
        <v>0.57999999999999996</v>
      </c>
      <c r="G64" s="12">
        <v>2388.3000000000002</v>
      </c>
      <c r="H64" s="12">
        <v>1.07</v>
      </c>
      <c r="I64" s="13">
        <v>0.67</v>
      </c>
      <c r="J64" s="19"/>
    </row>
    <row r="65" spans="1:10" s="19" customFormat="1" ht="15" x14ac:dyDescent="0.2">
      <c r="A65" s="76" t="s">
        <v>125</v>
      </c>
      <c r="B65" s="72" t="s">
        <v>31</v>
      </c>
      <c r="C65" s="29"/>
      <c r="D65" s="29">
        <v>259.38</v>
      </c>
      <c r="E65" s="30"/>
      <c r="F65" s="31"/>
      <c r="G65" s="12">
        <v>2388.3000000000002</v>
      </c>
      <c r="H65" s="12">
        <v>1.07</v>
      </c>
      <c r="I65" s="13">
        <v>0.01</v>
      </c>
    </row>
    <row r="66" spans="1:10" s="19" customFormat="1" ht="15" x14ac:dyDescent="0.2">
      <c r="A66" s="76" t="s">
        <v>32</v>
      </c>
      <c r="B66" s="72" t="s">
        <v>33</v>
      </c>
      <c r="C66" s="29"/>
      <c r="D66" s="29">
        <v>548.89</v>
      </c>
      <c r="E66" s="30"/>
      <c r="F66" s="31"/>
      <c r="G66" s="12">
        <v>2388.3000000000002</v>
      </c>
      <c r="H66" s="12">
        <v>1.07</v>
      </c>
      <c r="I66" s="13">
        <v>0.01</v>
      </c>
    </row>
    <row r="67" spans="1:10" s="19" customFormat="1" ht="15" x14ac:dyDescent="0.2">
      <c r="A67" s="76" t="s">
        <v>65</v>
      </c>
      <c r="B67" s="73" t="s">
        <v>31</v>
      </c>
      <c r="C67" s="64"/>
      <c r="D67" s="64">
        <v>978.07</v>
      </c>
      <c r="E67" s="30"/>
      <c r="F67" s="31"/>
      <c r="G67" s="12">
        <v>2388.3000000000002</v>
      </c>
      <c r="H67" s="12"/>
      <c r="I67" s="13"/>
    </row>
    <row r="68" spans="1:10" s="19" customFormat="1" ht="15" x14ac:dyDescent="0.2">
      <c r="A68" s="76" t="s">
        <v>34</v>
      </c>
      <c r="B68" s="72" t="s">
        <v>31</v>
      </c>
      <c r="C68" s="29"/>
      <c r="D68" s="29">
        <v>1046</v>
      </c>
      <c r="E68" s="30"/>
      <c r="F68" s="31"/>
      <c r="G68" s="12">
        <v>2388.3000000000002</v>
      </c>
      <c r="H68" s="12">
        <v>1.07</v>
      </c>
      <c r="I68" s="13">
        <v>0.02</v>
      </c>
    </row>
    <row r="69" spans="1:10" s="19" customFormat="1" ht="15" x14ac:dyDescent="0.2">
      <c r="A69" s="76" t="s">
        <v>35</v>
      </c>
      <c r="B69" s="72" t="s">
        <v>31</v>
      </c>
      <c r="C69" s="29"/>
      <c r="D69" s="29">
        <v>4663.38</v>
      </c>
      <c r="E69" s="30"/>
      <c r="F69" s="31"/>
      <c r="G69" s="12">
        <v>2388.3000000000002</v>
      </c>
      <c r="H69" s="12">
        <v>1.07</v>
      </c>
      <c r="I69" s="13">
        <v>0.11</v>
      </c>
    </row>
    <row r="70" spans="1:10" s="19" customFormat="1" ht="15" x14ac:dyDescent="0.2">
      <c r="A70" s="76" t="s">
        <v>36</v>
      </c>
      <c r="B70" s="72" t="s">
        <v>31</v>
      </c>
      <c r="C70" s="29"/>
      <c r="D70" s="29">
        <v>1097.78</v>
      </c>
      <c r="E70" s="30"/>
      <c r="F70" s="31"/>
      <c r="G70" s="12">
        <v>2388.3000000000002</v>
      </c>
      <c r="H70" s="12">
        <v>1.07</v>
      </c>
      <c r="I70" s="13">
        <v>0.02</v>
      </c>
    </row>
    <row r="71" spans="1:10" s="19" customFormat="1" ht="15" x14ac:dyDescent="0.2">
      <c r="A71" s="76" t="s">
        <v>37</v>
      </c>
      <c r="B71" s="72" t="s">
        <v>31</v>
      </c>
      <c r="C71" s="29"/>
      <c r="D71" s="29">
        <v>522.99</v>
      </c>
      <c r="E71" s="30"/>
      <c r="F71" s="31"/>
      <c r="G71" s="12">
        <v>2388.3000000000002</v>
      </c>
      <c r="H71" s="12">
        <v>1.07</v>
      </c>
      <c r="I71" s="13">
        <v>0.01</v>
      </c>
    </row>
    <row r="72" spans="1:10" s="19" customFormat="1" ht="15" x14ac:dyDescent="0.2">
      <c r="A72" s="76" t="s">
        <v>38</v>
      </c>
      <c r="B72" s="72" t="s">
        <v>33</v>
      </c>
      <c r="C72" s="29"/>
      <c r="D72" s="29">
        <v>0</v>
      </c>
      <c r="E72" s="30"/>
      <c r="F72" s="31"/>
      <c r="G72" s="12">
        <v>2388.3000000000002</v>
      </c>
      <c r="H72" s="12">
        <v>1.07</v>
      </c>
      <c r="I72" s="13">
        <v>0.05</v>
      </c>
    </row>
    <row r="73" spans="1:10" s="19" customFormat="1" ht="25.5" x14ac:dyDescent="0.2">
      <c r="A73" s="76" t="s">
        <v>39</v>
      </c>
      <c r="B73" s="72" t="s">
        <v>31</v>
      </c>
      <c r="C73" s="29"/>
      <c r="D73" s="29">
        <v>3065.01</v>
      </c>
      <c r="E73" s="30"/>
      <c r="F73" s="31"/>
      <c r="G73" s="12">
        <v>2388.3000000000002</v>
      </c>
      <c r="H73" s="12">
        <v>1.07</v>
      </c>
      <c r="I73" s="13">
        <v>7.0000000000000007E-2</v>
      </c>
    </row>
    <row r="74" spans="1:10" s="19" customFormat="1" ht="18.75" customHeight="1" x14ac:dyDescent="0.2">
      <c r="A74" s="76" t="s">
        <v>166</v>
      </c>
      <c r="B74" s="73" t="s">
        <v>31</v>
      </c>
      <c r="C74" s="29"/>
      <c r="D74" s="29">
        <v>756.21</v>
      </c>
      <c r="E74" s="30"/>
      <c r="F74" s="31"/>
      <c r="G74" s="12"/>
      <c r="H74" s="12"/>
      <c r="I74" s="13"/>
    </row>
    <row r="75" spans="1:10" s="19" customFormat="1" ht="15" x14ac:dyDescent="0.2">
      <c r="A75" s="76" t="s">
        <v>126</v>
      </c>
      <c r="B75" s="72" t="s">
        <v>31</v>
      </c>
      <c r="C75" s="29"/>
      <c r="D75" s="29">
        <v>3682.91</v>
      </c>
      <c r="E75" s="30"/>
      <c r="F75" s="31"/>
      <c r="G75" s="12">
        <v>2388.3000000000002</v>
      </c>
      <c r="H75" s="12">
        <v>1.07</v>
      </c>
      <c r="I75" s="13">
        <v>0.01</v>
      </c>
    </row>
    <row r="76" spans="1:10" s="19" customFormat="1" ht="25.5" x14ac:dyDescent="0.2">
      <c r="A76" s="76" t="s">
        <v>106</v>
      </c>
      <c r="B76" s="73" t="s">
        <v>123</v>
      </c>
      <c r="C76" s="45"/>
      <c r="D76" s="45">
        <v>0</v>
      </c>
      <c r="E76" s="30"/>
      <c r="F76" s="31"/>
      <c r="G76" s="12">
        <v>2388.3000000000002</v>
      </c>
      <c r="H76" s="12">
        <v>1.07</v>
      </c>
      <c r="I76" s="13">
        <v>0</v>
      </c>
    </row>
    <row r="77" spans="1:10" s="19" customFormat="1" ht="15" x14ac:dyDescent="0.2">
      <c r="A77" s="76" t="s">
        <v>107</v>
      </c>
      <c r="B77" s="78" t="s">
        <v>31</v>
      </c>
      <c r="C77" s="32"/>
      <c r="D77" s="32">
        <v>0</v>
      </c>
      <c r="E77" s="30"/>
      <c r="F77" s="31"/>
      <c r="G77" s="12">
        <v>2388.3000000000002</v>
      </c>
      <c r="H77" s="12"/>
      <c r="I77" s="13"/>
    </row>
    <row r="78" spans="1:10" s="27" customFormat="1" ht="30" x14ac:dyDescent="0.2">
      <c r="A78" s="67" t="s">
        <v>40</v>
      </c>
      <c r="B78" s="71"/>
      <c r="C78" s="22" t="s">
        <v>134</v>
      </c>
      <c r="D78" s="22">
        <f>D79+D80+D81+D82+D83+D84+D85+D86++D87</f>
        <v>21067.78</v>
      </c>
      <c r="E78" s="22">
        <f>D78/G78</f>
        <v>8.82</v>
      </c>
      <c r="F78" s="23">
        <f>E78/12</f>
        <v>0.74</v>
      </c>
      <c r="G78" s="12">
        <v>2388.3000000000002</v>
      </c>
      <c r="H78" s="12">
        <v>1.07</v>
      </c>
      <c r="I78" s="13">
        <v>1.03</v>
      </c>
      <c r="J78" s="19"/>
    </row>
    <row r="79" spans="1:10" s="19" customFormat="1" ht="15" x14ac:dyDescent="0.2">
      <c r="A79" s="76" t="s">
        <v>41</v>
      </c>
      <c r="B79" s="72" t="s">
        <v>42</v>
      </c>
      <c r="C79" s="29"/>
      <c r="D79" s="29">
        <v>3137.99</v>
      </c>
      <c r="E79" s="30"/>
      <c r="F79" s="31"/>
      <c r="G79" s="12">
        <v>2388.3000000000002</v>
      </c>
      <c r="H79" s="12">
        <v>1.07</v>
      </c>
      <c r="I79" s="13">
        <v>7.0000000000000007E-2</v>
      </c>
    </row>
    <row r="80" spans="1:10" s="19" customFormat="1" ht="25.5" x14ac:dyDescent="0.2">
      <c r="A80" s="76" t="s">
        <v>43</v>
      </c>
      <c r="B80" s="73" t="s">
        <v>31</v>
      </c>
      <c r="C80" s="29"/>
      <c r="D80" s="29">
        <v>2092.02</v>
      </c>
      <c r="E80" s="30"/>
      <c r="F80" s="31"/>
      <c r="G80" s="12">
        <v>2388.3000000000002</v>
      </c>
      <c r="H80" s="12">
        <v>1.07</v>
      </c>
      <c r="I80" s="13">
        <v>0.05</v>
      </c>
    </row>
    <row r="81" spans="1:9" s="19" customFormat="1" ht="15" x14ac:dyDescent="0.2">
      <c r="A81" s="76" t="s">
        <v>44</v>
      </c>
      <c r="B81" s="72" t="s">
        <v>45</v>
      </c>
      <c r="C81" s="29"/>
      <c r="D81" s="29">
        <v>2195.4899999999998</v>
      </c>
      <c r="E81" s="30"/>
      <c r="F81" s="31"/>
      <c r="G81" s="12">
        <v>2388.3000000000002</v>
      </c>
      <c r="H81" s="12">
        <v>1.07</v>
      </c>
      <c r="I81" s="13">
        <v>0.05</v>
      </c>
    </row>
    <row r="82" spans="1:9" s="19" customFormat="1" ht="27.75" customHeight="1" x14ac:dyDescent="0.2">
      <c r="A82" s="76" t="s">
        <v>46</v>
      </c>
      <c r="B82" s="72" t="s">
        <v>47</v>
      </c>
      <c r="C82" s="29"/>
      <c r="D82" s="29">
        <v>0</v>
      </c>
      <c r="E82" s="30"/>
      <c r="F82" s="31"/>
      <c r="G82" s="12">
        <v>2388.3000000000002</v>
      </c>
      <c r="H82" s="12">
        <v>1.07</v>
      </c>
      <c r="I82" s="13">
        <v>0.05</v>
      </c>
    </row>
    <row r="83" spans="1:9" s="19" customFormat="1" ht="18" customHeight="1" x14ac:dyDescent="0.2">
      <c r="A83" s="77" t="s">
        <v>108</v>
      </c>
      <c r="B83" s="78" t="s">
        <v>45</v>
      </c>
      <c r="C83" s="32"/>
      <c r="D83" s="45">
        <v>0</v>
      </c>
      <c r="E83" s="30"/>
      <c r="F83" s="31"/>
      <c r="G83" s="12">
        <v>2388.3000000000002</v>
      </c>
      <c r="H83" s="12">
        <v>1.07</v>
      </c>
      <c r="I83" s="13">
        <v>0.25</v>
      </c>
    </row>
    <row r="84" spans="1:9" s="19" customFormat="1" ht="18" customHeight="1" x14ac:dyDescent="0.2">
      <c r="A84" s="76" t="s">
        <v>48</v>
      </c>
      <c r="B84" s="72" t="s">
        <v>23</v>
      </c>
      <c r="C84" s="30"/>
      <c r="D84" s="29">
        <v>7440.48</v>
      </c>
      <c r="E84" s="30"/>
      <c r="F84" s="31"/>
      <c r="G84" s="12">
        <v>2388.3000000000002</v>
      </c>
      <c r="H84" s="12">
        <v>1.07</v>
      </c>
      <c r="I84" s="13">
        <v>0.17</v>
      </c>
    </row>
    <row r="85" spans="1:9" s="19" customFormat="1" ht="25.5" x14ac:dyDescent="0.2">
      <c r="A85" s="76" t="s">
        <v>109</v>
      </c>
      <c r="B85" s="73" t="s">
        <v>31</v>
      </c>
      <c r="C85" s="81"/>
      <c r="D85" s="29">
        <v>6201.8</v>
      </c>
      <c r="E85" s="30"/>
      <c r="F85" s="31"/>
      <c r="G85" s="12">
        <v>2388.3000000000002</v>
      </c>
      <c r="H85" s="12"/>
      <c r="I85" s="13"/>
    </row>
    <row r="86" spans="1:9" s="19" customFormat="1" ht="25.5" x14ac:dyDescent="0.2">
      <c r="A86" s="76" t="s">
        <v>106</v>
      </c>
      <c r="B86" s="73" t="s">
        <v>123</v>
      </c>
      <c r="C86" s="81"/>
      <c r="D86" s="29">
        <v>0</v>
      </c>
      <c r="E86" s="30"/>
      <c r="F86" s="31"/>
      <c r="G86" s="12">
        <v>2388.3000000000002</v>
      </c>
      <c r="H86" s="12"/>
      <c r="I86" s="13"/>
    </row>
    <row r="87" spans="1:9" s="19" customFormat="1" ht="15" x14ac:dyDescent="0.2">
      <c r="A87" s="84" t="s">
        <v>110</v>
      </c>
      <c r="B87" s="73" t="s">
        <v>31</v>
      </c>
      <c r="C87" s="29"/>
      <c r="D87" s="29">
        <f t="shared" ref="D87" si="2">E87*G87</f>
        <v>0</v>
      </c>
      <c r="E87" s="30"/>
      <c r="F87" s="31"/>
      <c r="G87" s="12">
        <v>2388.3000000000002</v>
      </c>
      <c r="H87" s="12">
        <v>1.07</v>
      </c>
      <c r="I87" s="13">
        <v>0</v>
      </c>
    </row>
    <row r="88" spans="1:9" s="19" customFormat="1" ht="30" x14ac:dyDescent="0.2">
      <c r="A88" s="74" t="s">
        <v>49</v>
      </c>
      <c r="B88" s="72"/>
      <c r="C88" s="22" t="s">
        <v>135</v>
      </c>
      <c r="D88" s="22">
        <f>D90+D91+D92</f>
        <v>0</v>
      </c>
      <c r="E88" s="22">
        <f>D88/G88</f>
        <v>0</v>
      </c>
      <c r="F88" s="23">
        <f>E88/12</f>
        <v>0</v>
      </c>
      <c r="G88" s="12">
        <v>2388.3000000000002</v>
      </c>
      <c r="H88" s="12">
        <v>1.07</v>
      </c>
      <c r="I88" s="13">
        <v>0.11</v>
      </c>
    </row>
    <row r="89" spans="1:9" s="19" customFormat="1" ht="15" x14ac:dyDescent="0.2">
      <c r="A89" s="76" t="s">
        <v>111</v>
      </c>
      <c r="B89" s="72" t="s">
        <v>31</v>
      </c>
      <c r="C89" s="21"/>
      <c r="D89" s="24">
        <v>0</v>
      </c>
      <c r="E89" s="22"/>
      <c r="F89" s="23"/>
      <c r="G89" s="12">
        <v>2388.3000000000002</v>
      </c>
      <c r="H89" s="12"/>
      <c r="I89" s="13"/>
    </row>
    <row r="90" spans="1:9" s="19" customFormat="1" ht="15" x14ac:dyDescent="0.2">
      <c r="A90" s="84" t="s">
        <v>112</v>
      </c>
      <c r="B90" s="73" t="s">
        <v>45</v>
      </c>
      <c r="C90" s="92"/>
      <c r="D90" s="29">
        <v>0</v>
      </c>
      <c r="E90" s="30"/>
      <c r="F90" s="31"/>
      <c r="G90" s="12">
        <v>2388.3000000000002</v>
      </c>
      <c r="H90" s="12">
        <v>1.07</v>
      </c>
      <c r="I90" s="13">
        <v>0.05</v>
      </c>
    </row>
    <row r="91" spans="1:9" s="19" customFormat="1" ht="15" x14ac:dyDescent="0.2">
      <c r="A91" s="76" t="s">
        <v>113</v>
      </c>
      <c r="B91" s="73" t="s">
        <v>45</v>
      </c>
      <c r="C91" s="28"/>
      <c r="D91" s="32">
        <v>0</v>
      </c>
      <c r="E91" s="30"/>
      <c r="F91" s="31"/>
      <c r="G91" s="12">
        <v>2388.3000000000002</v>
      </c>
      <c r="H91" s="12">
        <v>1.07</v>
      </c>
      <c r="I91" s="13">
        <v>0.05</v>
      </c>
    </row>
    <row r="92" spans="1:9" s="19" customFormat="1" ht="32.25" customHeight="1" x14ac:dyDescent="0.2">
      <c r="A92" s="76" t="s">
        <v>114</v>
      </c>
      <c r="B92" s="73" t="s">
        <v>31</v>
      </c>
      <c r="C92" s="92"/>
      <c r="D92" s="29">
        <f>E92*G92</f>
        <v>0</v>
      </c>
      <c r="E92" s="30"/>
      <c r="F92" s="31"/>
      <c r="G92" s="12">
        <v>2388.3000000000002</v>
      </c>
      <c r="H92" s="12">
        <v>1.07</v>
      </c>
      <c r="I92" s="13">
        <v>0</v>
      </c>
    </row>
    <row r="93" spans="1:9" s="19" customFormat="1" ht="18.75" customHeight="1" x14ac:dyDescent="0.2">
      <c r="A93" s="74" t="s">
        <v>115</v>
      </c>
      <c r="B93" s="72"/>
      <c r="C93" s="22" t="s">
        <v>136</v>
      </c>
      <c r="D93" s="22">
        <f>D94+D95+D96+D97+D99</f>
        <v>43473.04</v>
      </c>
      <c r="E93" s="22">
        <f>D93/G93</f>
        <v>18.2</v>
      </c>
      <c r="F93" s="23">
        <f>E93/12</f>
        <v>1.52</v>
      </c>
      <c r="G93" s="12">
        <v>2388.3000000000002</v>
      </c>
      <c r="H93" s="12">
        <v>1.07</v>
      </c>
      <c r="I93" s="13">
        <v>0.45</v>
      </c>
    </row>
    <row r="94" spans="1:9" s="19" customFormat="1" ht="15" x14ac:dyDescent="0.2">
      <c r="A94" s="76" t="s">
        <v>50</v>
      </c>
      <c r="B94" s="72" t="s">
        <v>23</v>
      </c>
      <c r="C94" s="29"/>
      <c r="D94" s="29">
        <v>1457.88</v>
      </c>
      <c r="E94" s="30"/>
      <c r="F94" s="31"/>
      <c r="G94" s="12">
        <v>2388.3000000000002</v>
      </c>
      <c r="H94" s="12">
        <v>1.07</v>
      </c>
      <c r="I94" s="13">
        <v>0.03</v>
      </c>
    </row>
    <row r="95" spans="1:9" s="19" customFormat="1" ht="43.5" customHeight="1" x14ac:dyDescent="0.2">
      <c r="A95" s="76" t="s">
        <v>116</v>
      </c>
      <c r="B95" s="72" t="s">
        <v>31</v>
      </c>
      <c r="C95" s="29"/>
      <c r="D95" s="29">
        <v>11419.63</v>
      </c>
      <c r="E95" s="30"/>
      <c r="F95" s="31"/>
      <c r="G95" s="12">
        <v>2388.3000000000002</v>
      </c>
      <c r="H95" s="12">
        <v>1.07</v>
      </c>
      <c r="I95" s="13">
        <v>0.27</v>
      </c>
    </row>
    <row r="96" spans="1:9" s="19" customFormat="1" ht="44.25" customHeight="1" x14ac:dyDescent="0.2">
      <c r="A96" s="76" t="s">
        <v>117</v>
      </c>
      <c r="B96" s="72" t="s">
        <v>31</v>
      </c>
      <c r="C96" s="29"/>
      <c r="D96" s="29">
        <v>1093.4000000000001</v>
      </c>
      <c r="E96" s="30"/>
      <c r="F96" s="31"/>
      <c r="G96" s="12">
        <v>2388.3000000000002</v>
      </c>
      <c r="H96" s="12">
        <v>1.07</v>
      </c>
      <c r="I96" s="13">
        <v>0.02</v>
      </c>
    </row>
    <row r="97" spans="1:10" s="19" customFormat="1" ht="27.75" customHeight="1" x14ac:dyDescent="0.2">
      <c r="A97" s="76" t="s">
        <v>52</v>
      </c>
      <c r="B97" s="72" t="s">
        <v>17</v>
      </c>
      <c r="C97" s="29"/>
      <c r="D97" s="29">
        <v>5503.83</v>
      </c>
      <c r="E97" s="30"/>
      <c r="F97" s="31"/>
      <c r="G97" s="12">
        <v>2388.3000000000002</v>
      </c>
      <c r="H97" s="12">
        <v>1.07</v>
      </c>
      <c r="I97" s="13">
        <v>0</v>
      </c>
    </row>
    <row r="98" spans="1:10" s="19" customFormat="1" ht="20.25" customHeight="1" x14ac:dyDescent="0.2">
      <c r="A98" s="76" t="s">
        <v>51</v>
      </c>
      <c r="B98" s="73" t="s">
        <v>118</v>
      </c>
      <c r="C98" s="29"/>
      <c r="D98" s="29">
        <f>E98*G98</f>
        <v>0</v>
      </c>
      <c r="E98" s="30"/>
      <c r="F98" s="31"/>
      <c r="G98" s="12">
        <v>2388.3000000000002</v>
      </c>
      <c r="H98" s="12">
        <v>1.07</v>
      </c>
      <c r="I98" s="13">
        <v>0</v>
      </c>
    </row>
    <row r="99" spans="1:10" s="19" customFormat="1" ht="54.75" customHeight="1" x14ac:dyDescent="0.2">
      <c r="A99" s="76" t="s">
        <v>119</v>
      </c>
      <c r="B99" s="73" t="s">
        <v>53</v>
      </c>
      <c r="C99" s="29"/>
      <c r="D99" s="29">
        <v>23998.3</v>
      </c>
      <c r="E99" s="30"/>
      <c r="F99" s="31"/>
      <c r="G99" s="12">
        <v>2388.3000000000002</v>
      </c>
      <c r="H99" s="12">
        <v>1.07</v>
      </c>
      <c r="I99" s="13">
        <v>0</v>
      </c>
    </row>
    <row r="100" spans="1:10" s="19" customFormat="1" ht="15" x14ac:dyDescent="0.2">
      <c r="A100" s="74" t="s">
        <v>54</v>
      </c>
      <c r="B100" s="72"/>
      <c r="C100" s="91" t="s">
        <v>137</v>
      </c>
      <c r="D100" s="22">
        <f>D101</f>
        <v>1311.87</v>
      </c>
      <c r="E100" s="22">
        <f>D100/G100</f>
        <v>0.55000000000000004</v>
      </c>
      <c r="F100" s="23">
        <f>E100/12</f>
        <v>0.05</v>
      </c>
      <c r="G100" s="12">
        <v>2388.3000000000002</v>
      </c>
      <c r="H100" s="12">
        <v>1.07</v>
      </c>
      <c r="I100" s="13">
        <v>0.18</v>
      </c>
    </row>
    <row r="101" spans="1:10" s="19" customFormat="1" ht="15" x14ac:dyDescent="0.2">
      <c r="A101" s="76" t="s">
        <v>55</v>
      </c>
      <c r="B101" s="72" t="s">
        <v>31</v>
      </c>
      <c r="C101" s="29"/>
      <c r="D101" s="29">
        <v>1311.87</v>
      </c>
      <c r="E101" s="30"/>
      <c r="F101" s="31"/>
      <c r="G101" s="12">
        <v>2388.3000000000002</v>
      </c>
      <c r="H101" s="12">
        <v>1.07</v>
      </c>
      <c r="I101" s="13">
        <v>0.03</v>
      </c>
    </row>
    <row r="102" spans="1:10" s="12" customFormat="1" ht="15" x14ac:dyDescent="0.2">
      <c r="A102" s="74" t="s">
        <v>56</v>
      </c>
      <c r="B102" s="69"/>
      <c r="C102" s="22" t="s">
        <v>138</v>
      </c>
      <c r="D102" s="22">
        <f>D103+D104</f>
        <v>31033.33</v>
      </c>
      <c r="E102" s="22">
        <f>D102/G102</f>
        <v>12.99</v>
      </c>
      <c r="F102" s="23">
        <f>E102/12</f>
        <v>1.08</v>
      </c>
      <c r="G102" s="12">
        <v>2388.3000000000002</v>
      </c>
      <c r="H102" s="12">
        <v>1.07</v>
      </c>
      <c r="I102" s="13">
        <v>0.48</v>
      </c>
      <c r="J102" s="19"/>
    </row>
    <row r="103" spans="1:10" s="19" customFormat="1" ht="42" customHeight="1" x14ac:dyDescent="0.2">
      <c r="A103" s="84" t="s">
        <v>120</v>
      </c>
      <c r="B103" s="73" t="s">
        <v>33</v>
      </c>
      <c r="C103" s="29"/>
      <c r="D103" s="29">
        <v>18200</v>
      </c>
      <c r="E103" s="30"/>
      <c r="F103" s="31"/>
      <c r="G103" s="12">
        <v>2388.3000000000002</v>
      </c>
      <c r="H103" s="12">
        <v>1.07</v>
      </c>
      <c r="I103" s="13">
        <v>0.04</v>
      </c>
    </row>
    <row r="104" spans="1:10" s="19" customFormat="1" ht="27" customHeight="1" x14ac:dyDescent="0.2">
      <c r="A104" s="84" t="s">
        <v>170</v>
      </c>
      <c r="B104" s="73" t="s">
        <v>53</v>
      </c>
      <c r="C104" s="29"/>
      <c r="D104" s="29">
        <v>12833.33</v>
      </c>
      <c r="E104" s="30"/>
      <c r="F104" s="31"/>
      <c r="G104" s="12">
        <v>2388.3000000000002</v>
      </c>
      <c r="H104" s="12">
        <v>1.07</v>
      </c>
      <c r="I104" s="13">
        <v>0.44</v>
      </c>
    </row>
    <row r="105" spans="1:10" s="12" customFormat="1" ht="20.25" customHeight="1" x14ac:dyDescent="0.2">
      <c r="A105" s="74" t="s">
        <v>57</v>
      </c>
      <c r="B105" s="69"/>
      <c r="C105" s="22" t="s">
        <v>139</v>
      </c>
      <c r="D105" s="22">
        <f>D106+D107</f>
        <v>2915.64</v>
      </c>
      <c r="E105" s="22">
        <f>D105/G105</f>
        <v>1.22</v>
      </c>
      <c r="F105" s="23">
        <f>E105/12</f>
        <v>0.1</v>
      </c>
      <c r="G105" s="12">
        <v>2388.3000000000002</v>
      </c>
      <c r="H105" s="12">
        <v>1.07</v>
      </c>
      <c r="I105" s="13">
        <v>0.28999999999999998</v>
      </c>
      <c r="J105" s="19"/>
    </row>
    <row r="106" spans="1:10" s="19" customFormat="1" ht="15" x14ac:dyDescent="0.2">
      <c r="A106" s="76" t="s">
        <v>67</v>
      </c>
      <c r="B106" s="72" t="s">
        <v>42</v>
      </c>
      <c r="C106" s="29"/>
      <c r="D106" s="29">
        <v>2915.64</v>
      </c>
      <c r="E106" s="30"/>
      <c r="F106" s="31"/>
      <c r="G106" s="12">
        <v>2388.3000000000002</v>
      </c>
      <c r="H106" s="12">
        <v>1.07</v>
      </c>
      <c r="I106" s="13">
        <v>0.06</v>
      </c>
    </row>
    <row r="107" spans="1:10" s="19" customFormat="1" ht="15.75" thickBot="1" x14ac:dyDescent="0.25">
      <c r="A107" s="76" t="s">
        <v>58</v>
      </c>
      <c r="B107" s="72" t="s">
        <v>42</v>
      </c>
      <c r="C107" s="29"/>
      <c r="D107" s="29">
        <v>0</v>
      </c>
      <c r="E107" s="30"/>
      <c r="F107" s="31"/>
      <c r="G107" s="12">
        <v>2388.3000000000002</v>
      </c>
      <c r="H107" s="12">
        <v>1.07</v>
      </c>
      <c r="I107" s="13">
        <v>0.22</v>
      </c>
    </row>
    <row r="108" spans="1:10" s="12" customFormat="1" ht="136.5" customHeight="1" thickBot="1" x14ac:dyDescent="0.25">
      <c r="A108" s="85" t="s">
        <v>171</v>
      </c>
      <c r="B108" s="69" t="s">
        <v>17</v>
      </c>
      <c r="C108" s="65"/>
      <c r="D108" s="65">
        <v>50000</v>
      </c>
      <c r="E108" s="65">
        <f>D108/G108</f>
        <v>20.94</v>
      </c>
      <c r="F108" s="66">
        <f>E108/12</f>
        <v>1.75</v>
      </c>
      <c r="G108" s="12">
        <v>2388.3000000000002</v>
      </c>
      <c r="H108" s="12">
        <v>1.07</v>
      </c>
      <c r="I108" s="13">
        <v>0.3</v>
      </c>
      <c r="J108" s="19"/>
    </row>
    <row r="109" spans="1:10" s="12" customFormat="1" ht="22.5" customHeight="1" thickBot="1" x14ac:dyDescent="0.25">
      <c r="A109" s="115" t="s">
        <v>173</v>
      </c>
      <c r="B109" s="69" t="s">
        <v>23</v>
      </c>
      <c r="C109" s="86"/>
      <c r="D109" s="86">
        <f>3516.04+19303.14</f>
        <v>22819.18</v>
      </c>
      <c r="E109" s="86">
        <f>D109/G109</f>
        <v>9.5500000000000007</v>
      </c>
      <c r="F109" s="87">
        <f>E109/12</f>
        <v>0.8</v>
      </c>
      <c r="G109" s="12">
        <v>2388.3000000000002</v>
      </c>
      <c r="I109" s="13"/>
      <c r="J109" s="19"/>
    </row>
    <row r="110" spans="1:10" s="12" customFormat="1" ht="18.75" customHeight="1" thickBot="1" x14ac:dyDescent="0.25">
      <c r="A110" s="115" t="s">
        <v>174</v>
      </c>
      <c r="B110" s="69" t="s">
        <v>23</v>
      </c>
      <c r="C110" s="86"/>
      <c r="D110" s="86">
        <f>(3516.04+40536.98+7981.14)</f>
        <v>52034.16</v>
      </c>
      <c r="E110" s="86">
        <f t="shared" ref="E110:E112" si="3">D110/G110</f>
        <v>21.79</v>
      </c>
      <c r="F110" s="87">
        <f t="shared" ref="F110:F112" si="4">E110/12</f>
        <v>1.82</v>
      </c>
      <c r="G110" s="12">
        <v>2388.3000000000002</v>
      </c>
      <c r="I110" s="13"/>
      <c r="J110" s="19"/>
    </row>
    <row r="111" spans="1:10" s="12" customFormat="1" ht="19.5" customHeight="1" thickBot="1" x14ac:dyDescent="0.25">
      <c r="A111" s="115" t="s">
        <v>175</v>
      </c>
      <c r="B111" s="69" t="s">
        <v>23</v>
      </c>
      <c r="C111" s="86"/>
      <c r="D111" s="86">
        <v>45291.44</v>
      </c>
      <c r="E111" s="86">
        <f t="shared" si="3"/>
        <v>18.96</v>
      </c>
      <c r="F111" s="87">
        <f>E111/12+0.01</f>
        <v>1.59</v>
      </c>
      <c r="G111" s="12">
        <v>2388.3000000000002</v>
      </c>
      <c r="I111" s="13"/>
      <c r="J111" s="19"/>
    </row>
    <row r="112" spans="1:10" s="12" customFormat="1" ht="18" customHeight="1" thickBot="1" x14ac:dyDescent="0.25">
      <c r="A112" s="115" t="s">
        <v>176</v>
      </c>
      <c r="B112" s="69" t="s">
        <v>23</v>
      </c>
      <c r="C112" s="86"/>
      <c r="D112" s="86">
        <v>26762.02</v>
      </c>
      <c r="E112" s="86">
        <f t="shared" si="3"/>
        <v>11.21</v>
      </c>
      <c r="F112" s="87">
        <f t="shared" si="4"/>
        <v>0.93</v>
      </c>
      <c r="G112" s="12">
        <v>2388.3000000000002</v>
      </c>
      <c r="I112" s="13"/>
      <c r="J112" s="19"/>
    </row>
    <row r="113" spans="1:10" s="12" customFormat="1" ht="19.5" customHeight="1" thickBot="1" x14ac:dyDescent="0.25">
      <c r="A113" s="88" t="s">
        <v>59</v>
      </c>
      <c r="B113" s="89" t="s">
        <v>14</v>
      </c>
      <c r="C113" s="90"/>
      <c r="D113" s="65">
        <f>E113*G113</f>
        <v>59038.78</v>
      </c>
      <c r="E113" s="65">
        <f>12*F113</f>
        <v>24.72</v>
      </c>
      <c r="F113" s="66">
        <v>2.06</v>
      </c>
      <c r="G113" s="12">
        <v>2388.3000000000002</v>
      </c>
      <c r="I113" s="13"/>
      <c r="J113" s="19"/>
    </row>
    <row r="114" spans="1:10" s="12" customFormat="1" ht="26.25" customHeight="1" thickBot="1" x14ac:dyDescent="0.25">
      <c r="A114" s="62" t="s">
        <v>60</v>
      </c>
      <c r="B114" s="10"/>
      <c r="C114" s="65"/>
      <c r="D114" s="122">
        <f>D14+D28+D39+D40+D47+D48+D51+D61+D62+D63+D64+D78+D88+D93+D100+D102+D105+D108+D113+D41+D112+D111+D110+D109+D49+D50</f>
        <v>855161.71</v>
      </c>
      <c r="E114" s="122">
        <f>E14+E28+E39+E40+E47+E48+E51+E61+E62+E63+E64+E78+E88+E93+E100+E102+E105+E108+E113+E41+E112+E111+E110+E109+E49+E50</f>
        <v>358.06</v>
      </c>
      <c r="F114" s="122">
        <f>F14+F28+F39+F40+F47+F48+F51+F61+F62+F63+F64+F78+F88+F93+F100+F102+F105+F108+F113+F41+F112+F111+F110+F109+F49+F50</f>
        <v>29.87</v>
      </c>
      <c r="G114" s="12">
        <v>2388.3000000000002</v>
      </c>
      <c r="I114" s="13"/>
      <c r="J114" s="19"/>
    </row>
    <row r="115" spans="1:10" s="36" customFormat="1" ht="20.25" thickBot="1" x14ac:dyDescent="0.25">
      <c r="A115" s="33"/>
      <c r="B115" s="34"/>
      <c r="C115" s="34"/>
      <c r="D115" s="35"/>
      <c r="E115" s="35"/>
      <c r="F115" s="35"/>
      <c r="G115" s="12">
        <v>2388.3000000000002</v>
      </c>
      <c r="I115" s="37"/>
      <c r="J115" s="19"/>
    </row>
    <row r="116" spans="1:10" s="95" customFormat="1" ht="38.25" thickBot="1" x14ac:dyDescent="0.25">
      <c r="A116" s="104" t="s">
        <v>140</v>
      </c>
      <c r="B116" s="93"/>
      <c r="C116" s="94"/>
      <c r="D116" s="97">
        <f>SUM(D117:D138)</f>
        <v>1715616.03</v>
      </c>
      <c r="E116" s="97">
        <f>SUM(E117:E138)</f>
        <v>718.35</v>
      </c>
      <c r="F116" s="97">
        <f>SUM(F117:F138)</f>
        <v>59.86</v>
      </c>
      <c r="G116" s="95">
        <v>2388.3000000000002</v>
      </c>
      <c r="I116" s="96"/>
    </row>
    <row r="117" spans="1:10" s="79" customFormat="1" ht="15" x14ac:dyDescent="0.2">
      <c r="A117" s="105" t="s">
        <v>143</v>
      </c>
      <c r="B117" s="106"/>
      <c r="C117" s="107"/>
      <c r="D117" s="108">
        <v>22678.01</v>
      </c>
      <c r="E117" s="108">
        <f>D117/G117</f>
        <v>9.5</v>
      </c>
      <c r="F117" s="109">
        <f t="shared" ref="F117:F138" si="5">E117/12</f>
        <v>0.79</v>
      </c>
      <c r="G117" s="12">
        <v>2388.3000000000002</v>
      </c>
      <c r="I117" s="80"/>
    </row>
    <row r="118" spans="1:10" s="79" customFormat="1" ht="15" x14ac:dyDescent="0.2">
      <c r="A118" s="84" t="s">
        <v>144</v>
      </c>
      <c r="B118" s="78"/>
      <c r="C118" s="45"/>
      <c r="D118" s="98">
        <v>1130.3499999999999</v>
      </c>
      <c r="E118" s="98">
        <f>D118/G118</f>
        <v>0.47</v>
      </c>
      <c r="F118" s="99">
        <f t="shared" si="5"/>
        <v>0.04</v>
      </c>
      <c r="G118" s="12">
        <v>2388.3000000000002</v>
      </c>
      <c r="I118" s="80"/>
    </row>
    <row r="119" spans="1:10" s="79" customFormat="1" ht="15" x14ac:dyDescent="0.2">
      <c r="A119" s="84" t="s">
        <v>145</v>
      </c>
      <c r="B119" s="78"/>
      <c r="C119" s="45"/>
      <c r="D119" s="98">
        <v>3750.94</v>
      </c>
      <c r="E119" s="98">
        <f>D119/G119</f>
        <v>1.57</v>
      </c>
      <c r="F119" s="99">
        <f t="shared" si="5"/>
        <v>0.13</v>
      </c>
      <c r="G119" s="12">
        <v>2388.3000000000002</v>
      </c>
      <c r="I119" s="80"/>
    </row>
    <row r="120" spans="1:10" s="79" customFormat="1" ht="15" x14ac:dyDescent="0.2">
      <c r="A120" s="84" t="s">
        <v>146</v>
      </c>
      <c r="B120" s="78"/>
      <c r="C120" s="45"/>
      <c r="D120" s="98">
        <v>294055.86</v>
      </c>
      <c r="E120" s="98">
        <f>D120/G120</f>
        <v>123.12</v>
      </c>
      <c r="F120" s="99">
        <f t="shared" si="5"/>
        <v>10.26</v>
      </c>
      <c r="G120" s="12">
        <v>2388.3000000000002</v>
      </c>
      <c r="I120" s="80"/>
    </row>
    <row r="121" spans="1:10" s="79" customFormat="1" ht="15" x14ac:dyDescent="0.2">
      <c r="A121" s="84" t="s">
        <v>147</v>
      </c>
      <c r="B121" s="78"/>
      <c r="C121" s="45"/>
      <c r="D121" s="98">
        <v>49161.32</v>
      </c>
      <c r="E121" s="98">
        <f t="shared" ref="E121:E138" si="6">D121/G121</f>
        <v>20.58</v>
      </c>
      <c r="F121" s="99">
        <f t="shared" si="5"/>
        <v>1.72</v>
      </c>
      <c r="G121" s="12">
        <v>2388.3000000000002</v>
      </c>
      <c r="I121" s="80"/>
    </row>
    <row r="122" spans="1:10" s="79" customFormat="1" ht="15" x14ac:dyDescent="0.2">
      <c r="A122" s="84" t="s">
        <v>148</v>
      </c>
      <c r="B122" s="78"/>
      <c r="C122" s="45"/>
      <c r="D122" s="98">
        <v>20008.849999999999</v>
      </c>
      <c r="E122" s="98">
        <f t="shared" si="6"/>
        <v>8.3800000000000008</v>
      </c>
      <c r="F122" s="99">
        <f t="shared" si="5"/>
        <v>0.7</v>
      </c>
      <c r="G122" s="12">
        <v>2388.3000000000002</v>
      </c>
      <c r="I122" s="80"/>
    </row>
    <row r="123" spans="1:10" s="79" customFormat="1" ht="15" x14ac:dyDescent="0.2">
      <c r="A123" s="84" t="s">
        <v>149</v>
      </c>
      <c r="B123" s="78"/>
      <c r="C123" s="45"/>
      <c r="D123" s="98">
        <v>4123.32</v>
      </c>
      <c r="E123" s="98">
        <f t="shared" si="6"/>
        <v>1.73</v>
      </c>
      <c r="F123" s="99">
        <f t="shared" si="5"/>
        <v>0.14000000000000001</v>
      </c>
      <c r="G123" s="12">
        <v>2388.3000000000002</v>
      </c>
      <c r="I123" s="80"/>
    </row>
    <row r="124" spans="1:10" s="79" customFormat="1" ht="15" x14ac:dyDescent="0.2">
      <c r="A124" s="84" t="s">
        <v>150</v>
      </c>
      <c r="B124" s="78"/>
      <c r="C124" s="32"/>
      <c r="D124" s="100">
        <v>6343.48</v>
      </c>
      <c r="E124" s="98">
        <f t="shared" si="6"/>
        <v>2.66</v>
      </c>
      <c r="F124" s="99">
        <f t="shared" si="5"/>
        <v>0.22</v>
      </c>
      <c r="G124" s="12">
        <v>2388.3000000000002</v>
      </c>
      <c r="I124" s="80"/>
    </row>
    <row r="125" spans="1:10" s="79" customFormat="1" ht="15" x14ac:dyDescent="0.2">
      <c r="A125" s="84" t="s">
        <v>151</v>
      </c>
      <c r="B125" s="78"/>
      <c r="C125" s="45"/>
      <c r="D125" s="98">
        <v>6343.48</v>
      </c>
      <c r="E125" s="98">
        <f t="shared" si="6"/>
        <v>2.66</v>
      </c>
      <c r="F125" s="99">
        <f t="shared" si="5"/>
        <v>0.22</v>
      </c>
      <c r="G125" s="12">
        <v>2388.3000000000002</v>
      </c>
      <c r="I125" s="80"/>
    </row>
    <row r="126" spans="1:10" s="79" customFormat="1" ht="15" x14ac:dyDescent="0.2">
      <c r="A126" s="84" t="s">
        <v>152</v>
      </c>
      <c r="B126" s="78"/>
      <c r="C126" s="45"/>
      <c r="D126" s="98">
        <v>9926.94</v>
      </c>
      <c r="E126" s="98">
        <f t="shared" si="6"/>
        <v>4.16</v>
      </c>
      <c r="F126" s="99">
        <f t="shared" si="5"/>
        <v>0.35</v>
      </c>
      <c r="G126" s="12">
        <v>2388.3000000000002</v>
      </c>
      <c r="I126" s="80"/>
    </row>
    <row r="127" spans="1:10" s="79" customFormat="1" ht="15" x14ac:dyDescent="0.2">
      <c r="A127" s="84" t="s">
        <v>153</v>
      </c>
      <c r="B127" s="78"/>
      <c r="C127" s="45"/>
      <c r="D127" s="98">
        <v>41577.760000000002</v>
      </c>
      <c r="E127" s="98">
        <f t="shared" si="6"/>
        <v>17.41</v>
      </c>
      <c r="F127" s="99">
        <f t="shared" si="5"/>
        <v>1.45</v>
      </c>
      <c r="G127" s="12">
        <v>2388.3000000000002</v>
      </c>
      <c r="I127" s="80"/>
    </row>
    <row r="128" spans="1:10" s="79" customFormat="1" ht="15" x14ac:dyDescent="0.2">
      <c r="A128" s="84" t="s">
        <v>154</v>
      </c>
      <c r="B128" s="78"/>
      <c r="C128" s="45"/>
      <c r="D128" s="98">
        <v>5218.3100000000004</v>
      </c>
      <c r="E128" s="98">
        <f t="shared" si="6"/>
        <v>2.1800000000000002</v>
      </c>
      <c r="F128" s="99">
        <f t="shared" si="5"/>
        <v>0.18</v>
      </c>
      <c r="G128" s="12">
        <v>2388.3000000000002</v>
      </c>
      <c r="I128" s="80"/>
    </row>
    <row r="129" spans="1:9" s="79" customFormat="1" ht="15" x14ac:dyDescent="0.2">
      <c r="A129" s="84" t="s">
        <v>172</v>
      </c>
      <c r="B129" s="78"/>
      <c r="C129" s="45"/>
      <c r="D129" s="45">
        <v>10433.700000000001</v>
      </c>
      <c r="E129" s="98">
        <f t="shared" si="6"/>
        <v>4.37</v>
      </c>
      <c r="F129" s="99">
        <f t="shared" si="5"/>
        <v>0.36</v>
      </c>
      <c r="G129" s="12">
        <v>2388.3000000000002</v>
      </c>
      <c r="I129" s="80"/>
    </row>
    <row r="130" spans="1:9" s="79" customFormat="1" ht="15" x14ac:dyDescent="0.2">
      <c r="A130" s="84" t="s">
        <v>155</v>
      </c>
      <c r="B130" s="78"/>
      <c r="C130" s="45"/>
      <c r="D130" s="98">
        <v>18164.13</v>
      </c>
      <c r="E130" s="98">
        <f t="shared" si="6"/>
        <v>7.61</v>
      </c>
      <c r="F130" s="99">
        <f t="shared" si="5"/>
        <v>0.63</v>
      </c>
      <c r="G130" s="12">
        <v>2388.3000000000002</v>
      </c>
      <c r="I130" s="80"/>
    </row>
    <row r="131" spans="1:9" s="79" customFormat="1" ht="15" x14ac:dyDescent="0.2">
      <c r="A131" s="84" t="s">
        <v>156</v>
      </c>
      <c r="B131" s="78"/>
      <c r="C131" s="45"/>
      <c r="D131" s="98">
        <v>11783.23</v>
      </c>
      <c r="E131" s="98">
        <f t="shared" si="6"/>
        <v>4.93</v>
      </c>
      <c r="F131" s="99">
        <f t="shared" si="5"/>
        <v>0.41</v>
      </c>
      <c r="G131" s="12">
        <v>2388.3000000000002</v>
      </c>
      <c r="I131" s="80"/>
    </row>
    <row r="132" spans="1:9" s="79" customFormat="1" ht="15" x14ac:dyDescent="0.2">
      <c r="A132" s="84" t="s">
        <v>157</v>
      </c>
      <c r="B132" s="78"/>
      <c r="C132" s="32"/>
      <c r="D132" s="100">
        <v>19153.93</v>
      </c>
      <c r="E132" s="98">
        <f t="shared" si="6"/>
        <v>8.02</v>
      </c>
      <c r="F132" s="99">
        <f t="shared" si="5"/>
        <v>0.67</v>
      </c>
      <c r="G132" s="12">
        <v>2388.3000000000002</v>
      </c>
      <c r="I132" s="80"/>
    </row>
    <row r="133" spans="1:9" s="79" customFormat="1" ht="15" x14ac:dyDescent="0.2">
      <c r="A133" s="70" t="s">
        <v>158</v>
      </c>
      <c r="B133" s="68"/>
      <c r="C133" s="25"/>
      <c r="D133" s="83">
        <v>5571.72</v>
      </c>
      <c r="E133" s="98">
        <f t="shared" ref="E133:E136" si="7">D133/G133</f>
        <v>2.33</v>
      </c>
      <c r="F133" s="99">
        <f t="shared" ref="F133:F136" si="8">E133/12</f>
        <v>0.19</v>
      </c>
      <c r="G133" s="12">
        <v>2388.3000000000002</v>
      </c>
      <c r="I133" s="80"/>
    </row>
    <row r="134" spans="1:9" s="79" customFormat="1" ht="15" x14ac:dyDescent="0.2">
      <c r="A134" s="70" t="s">
        <v>159</v>
      </c>
      <c r="B134" s="68"/>
      <c r="C134" s="25"/>
      <c r="D134" s="83">
        <v>122842.38</v>
      </c>
      <c r="E134" s="98">
        <f t="shared" si="7"/>
        <v>51.44</v>
      </c>
      <c r="F134" s="99">
        <f t="shared" si="8"/>
        <v>4.29</v>
      </c>
      <c r="G134" s="12">
        <v>2388.3000000000002</v>
      </c>
      <c r="I134" s="80"/>
    </row>
    <row r="135" spans="1:9" s="79" customFormat="1" ht="15" x14ac:dyDescent="0.2">
      <c r="A135" s="70" t="s">
        <v>160</v>
      </c>
      <c r="B135" s="68"/>
      <c r="C135" s="25"/>
      <c r="D135" s="83">
        <v>83343.86</v>
      </c>
      <c r="E135" s="98">
        <f t="shared" si="7"/>
        <v>34.9</v>
      </c>
      <c r="F135" s="99">
        <f t="shared" si="8"/>
        <v>2.91</v>
      </c>
      <c r="G135" s="12">
        <v>2388.3000000000002</v>
      </c>
      <c r="I135" s="80"/>
    </row>
    <row r="136" spans="1:9" s="79" customFormat="1" ht="15" x14ac:dyDescent="0.2">
      <c r="A136" s="70" t="s">
        <v>161</v>
      </c>
      <c r="B136" s="68"/>
      <c r="C136" s="25"/>
      <c r="D136" s="83">
        <v>135996.46</v>
      </c>
      <c r="E136" s="98">
        <f t="shared" si="7"/>
        <v>56.94</v>
      </c>
      <c r="F136" s="99">
        <f t="shared" si="8"/>
        <v>4.75</v>
      </c>
      <c r="G136" s="12">
        <v>2388.3000000000002</v>
      </c>
      <c r="I136" s="80"/>
    </row>
    <row r="137" spans="1:9" s="79" customFormat="1" ht="15" x14ac:dyDescent="0.2">
      <c r="A137" s="84" t="s">
        <v>141</v>
      </c>
      <c r="B137" s="78"/>
      <c r="C137" s="32"/>
      <c r="D137" s="100">
        <v>742390</v>
      </c>
      <c r="E137" s="98">
        <f t="shared" si="6"/>
        <v>310.83999999999997</v>
      </c>
      <c r="F137" s="99">
        <f t="shared" si="5"/>
        <v>25.9</v>
      </c>
      <c r="G137" s="12">
        <v>2388.3000000000002</v>
      </c>
      <c r="I137" s="80"/>
    </row>
    <row r="138" spans="1:9" s="79" customFormat="1" ht="15.75" thickBot="1" x14ac:dyDescent="0.25">
      <c r="A138" s="110" t="s">
        <v>142</v>
      </c>
      <c r="B138" s="111"/>
      <c r="C138" s="112"/>
      <c r="D138" s="113">
        <v>101618</v>
      </c>
      <c r="E138" s="113">
        <f t="shared" si="6"/>
        <v>42.55</v>
      </c>
      <c r="F138" s="114">
        <f t="shared" si="5"/>
        <v>3.55</v>
      </c>
      <c r="G138" s="12">
        <v>2388.3000000000002</v>
      </c>
      <c r="I138" s="80"/>
    </row>
    <row r="139" spans="1:9" s="12" customFormat="1" ht="15.75" thickBot="1" x14ac:dyDescent="0.25">
      <c r="A139" s="46"/>
      <c r="B139" s="47"/>
      <c r="C139" s="48"/>
      <c r="D139" s="101"/>
      <c r="E139" s="101"/>
      <c r="F139" s="102"/>
      <c r="I139" s="13"/>
    </row>
    <row r="140" spans="1:9" s="12" customFormat="1" ht="20.25" thickBot="1" x14ac:dyDescent="0.25">
      <c r="A140" s="42" t="s">
        <v>61</v>
      </c>
      <c r="B140" s="43"/>
      <c r="C140" s="44"/>
      <c r="D140" s="103">
        <f>D114+D116</f>
        <v>2570777.7400000002</v>
      </c>
      <c r="E140" s="103">
        <f>E114+E116</f>
        <v>1076.4100000000001</v>
      </c>
      <c r="F140" s="103">
        <f>F114+F116</f>
        <v>89.73</v>
      </c>
      <c r="I140" s="13"/>
    </row>
    <row r="141" spans="1:9" s="12" customFormat="1" ht="15" x14ac:dyDescent="0.2">
      <c r="A141" s="46"/>
      <c r="B141" s="47"/>
      <c r="C141" s="48"/>
      <c r="D141" s="49"/>
      <c r="E141" s="49"/>
      <c r="F141" s="50"/>
      <c r="I141" s="13"/>
    </row>
    <row r="142" spans="1:9" s="55" customFormat="1" ht="18.75" x14ac:dyDescent="0.4">
      <c r="A142" s="51"/>
      <c r="B142" s="52"/>
      <c r="C142" s="53"/>
      <c r="D142" s="53"/>
      <c r="E142" s="53"/>
      <c r="F142" s="54"/>
      <c r="I142" s="56"/>
    </row>
    <row r="143" spans="1:9" s="36" customFormat="1" ht="19.5" x14ac:dyDescent="0.2">
      <c r="A143" s="57"/>
      <c r="B143" s="58"/>
      <c r="C143" s="59"/>
      <c r="D143" s="59"/>
      <c r="E143" s="59"/>
      <c r="F143" s="60"/>
      <c r="I143" s="37"/>
    </row>
    <row r="144" spans="1:9" s="39" customFormat="1" ht="14.25" x14ac:dyDescent="0.2">
      <c r="A144" s="139" t="s">
        <v>62</v>
      </c>
      <c r="B144" s="139"/>
      <c r="C144" s="139"/>
      <c r="D144" s="139"/>
      <c r="I144" s="41"/>
    </row>
    <row r="145" spans="1:9" s="39" customFormat="1" x14ac:dyDescent="0.2">
      <c r="F145" s="40"/>
      <c r="I145" s="41"/>
    </row>
    <row r="146" spans="1:9" s="39" customFormat="1" x14ac:dyDescent="0.2">
      <c r="A146" s="38" t="s">
        <v>63</v>
      </c>
      <c r="F146" s="40"/>
      <c r="I146" s="41"/>
    </row>
    <row r="147" spans="1:9" s="39" customFormat="1" x14ac:dyDescent="0.2">
      <c r="F147" s="40"/>
      <c r="I147" s="41"/>
    </row>
    <row r="148" spans="1:9" s="39" customFormat="1" x14ac:dyDescent="0.2">
      <c r="F148" s="40"/>
      <c r="I148" s="41"/>
    </row>
    <row r="149" spans="1:9" s="39" customFormat="1" x14ac:dyDescent="0.2">
      <c r="F149" s="40"/>
      <c r="I149" s="41"/>
    </row>
    <row r="150" spans="1:9" s="39" customFormat="1" x14ac:dyDescent="0.2">
      <c r="F150" s="40"/>
      <c r="I150" s="41"/>
    </row>
    <row r="151" spans="1:9" s="39" customFormat="1" x14ac:dyDescent="0.2">
      <c r="F151" s="40"/>
      <c r="I151" s="41"/>
    </row>
    <row r="152" spans="1:9" s="39" customFormat="1" x14ac:dyDescent="0.2">
      <c r="F152" s="40"/>
      <c r="I152" s="41"/>
    </row>
    <row r="153" spans="1:9" s="39" customFormat="1" x14ac:dyDescent="0.2">
      <c r="F153" s="40"/>
      <c r="I153" s="41"/>
    </row>
    <row r="154" spans="1:9" s="39" customFormat="1" x14ac:dyDescent="0.2">
      <c r="F154" s="40"/>
      <c r="I154" s="41"/>
    </row>
    <row r="155" spans="1:9" s="39" customFormat="1" x14ac:dyDescent="0.2">
      <c r="F155" s="40"/>
      <c r="I155" s="41"/>
    </row>
    <row r="156" spans="1:9" s="39" customFormat="1" x14ac:dyDescent="0.2">
      <c r="F156" s="40"/>
      <c r="I156" s="41"/>
    </row>
    <row r="157" spans="1:9" s="39" customFormat="1" x14ac:dyDescent="0.2">
      <c r="F157" s="40"/>
      <c r="I157" s="41"/>
    </row>
    <row r="158" spans="1:9" s="39" customFormat="1" x14ac:dyDescent="0.2">
      <c r="F158" s="40"/>
      <c r="I158" s="41"/>
    </row>
    <row r="159" spans="1:9" s="39" customFormat="1" x14ac:dyDescent="0.2">
      <c r="F159" s="40"/>
      <c r="I159" s="41"/>
    </row>
    <row r="160" spans="1:9" s="39" customFormat="1" x14ac:dyDescent="0.2">
      <c r="F160" s="40"/>
      <c r="I160" s="41"/>
    </row>
    <row r="161" spans="6:9" s="39" customFormat="1" x14ac:dyDescent="0.2">
      <c r="F161" s="40"/>
      <c r="I161" s="41"/>
    </row>
    <row r="162" spans="6:9" s="39" customFormat="1" x14ac:dyDescent="0.2">
      <c r="F162" s="40"/>
      <c r="I162" s="41"/>
    </row>
    <row r="163" spans="6:9" s="39" customFormat="1" x14ac:dyDescent="0.2">
      <c r="F163" s="40"/>
      <c r="I163" s="41"/>
    </row>
    <row r="164" spans="6:9" s="39" customFormat="1" x14ac:dyDescent="0.2">
      <c r="F164" s="40"/>
      <c r="I164" s="41"/>
    </row>
  </sheetData>
  <mergeCells count="12">
    <mergeCell ref="A8:F8"/>
    <mergeCell ref="A9:F9"/>
    <mergeCell ref="A10:F10"/>
    <mergeCell ref="A13:F13"/>
    <mergeCell ref="A144:D144"/>
    <mergeCell ref="A7:F7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4"/>
  <sheetViews>
    <sheetView topLeftCell="A103" zoomScaleNormal="100" workbookViewId="0">
      <selection sqref="A1:F12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7.7109375" style="1" bestFit="1" customWidth="1"/>
    <col min="5" max="5" width="13.85546875" style="1" customWidth="1"/>
    <col min="6" max="6" width="20.85546875" style="6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25" t="s">
        <v>128</v>
      </c>
      <c r="B1" s="126"/>
      <c r="C1" s="126"/>
      <c r="D1" s="126"/>
      <c r="E1" s="126"/>
      <c r="F1" s="126"/>
    </row>
    <row r="2" spans="1:9" ht="12.75" customHeight="1" x14ac:dyDescent="0.3">
      <c r="B2" s="127"/>
      <c r="C2" s="127"/>
      <c r="D2" s="127"/>
      <c r="E2" s="126"/>
      <c r="F2" s="126"/>
    </row>
    <row r="3" spans="1:9" ht="21" customHeight="1" x14ac:dyDescent="0.3">
      <c r="A3" s="3" t="s">
        <v>162</v>
      </c>
      <c r="B3" s="127" t="s">
        <v>0</v>
      </c>
      <c r="C3" s="127"/>
      <c r="D3" s="127"/>
      <c r="E3" s="126"/>
      <c r="F3" s="126"/>
    </row>
    <row r="4" spans="1:9" ht="14.25" customHeight="1" x14ac:dyDescent="0.3">
      <c r="B4" s="127" t="s">
        <v>129</v>
      </c>
      <c r="C4" s="127"/>
      <c r="D4" s="127"/>
      <c r="E4" s="126"/>
      <c r="F4" s="126"/>
    </row>
    <row r="5" spans="1:9" ht="33" customHeight="1" x14ac:dyDescent="0.4">
      <c r="A5" s="128"/>
      <c r="B5" s="129"/>
      <c r="C5" s="129"/>
      <c r="D5" s="129"/>
      <c r="E5" s="129"/>
      <c r="F5" s="129"/>
      <c r="I5" s="1"/>
    </row>
    <row r="6" spans="1:9" ht="21" customHeight="1" x14ac:dyDescent="0.2">
      <c r="A6" s="130" t="s">
        <v>163</v>
      </c>
      <c r="B6" s="130"/>
      <c r="C6" s="130"/>
      <c r="D6" s="130"/>
      <c r="E6" s="130"/>
      <c r="F6" s="130"/>
      <c r="I6" s="1"/>
    </row>
    <row r="7" spans="1:9" s="4" customFormat="1" ht="22.5" customHeight="1" x14ac:dyDescent="0.4">
      <c r="A7" s="123" t="s">
        <v>1</v>
      </c>
      <c r="B7" s="123"/>
      <c r="C7" s="123"/>
      <c r="D7" s="123"/>
      <c r="E7" s="124"/>
      <c r="F7" s="124"/>
      <c r="I7" s="5"/>
    </row>
    <row r="8" spans="1:9" s="6" customFormat="1" ht="18.75" customHeight="1" x14ac:dyDescent="0.4">
      <c r="A8" s="123" t="s">
        <v>68</v>
      </c>
      <c r="B8" s="123"/>
      <c r="C8" s="123"/>
      <c r="D8" s="123"/>
      <c r="E8" s="124"/>
      <c r="F8" s="124"/>
    </row>
    <row r="9" spans="1:9" s="7" customFormat="1" ht="17.25" customHeight="1" x14ac:dyDescent="0.2">
      <c r="A9" s="131" t="s">
        <v>2</v>
      </c>
      <c r="B9" s="131"/>
      <c r="C9" s="131"/>
      <c r="D9" s="131"/>
      <c r="E9" s="132"/>
      <c r="F9" s="132"/>
    </row>
    <row r="10" spans="1:9" s="6" customFormat="1" ht="30" customHeight="1" thickBot="1" x14ac:dyDescent="0.25">
      <c r="A10" s="133" t="s">
        <v>3</v>
      </c>
      <c r="B10" s="133"/>
      <c r="C10" s="133"/>
      <c r="D10" s="133"/>
      <c r="E10" s="134"/>
      <c r="F10" s="134"/>
    </row>
    <row r="11" spans="1:9" s="12" customFormat="1" ht="139.5" customHeight="1" thickBot="1" x14ac:dyDescent="0.25">
      <c r="A11" s="8" t="s">
        <v>4</v>
      </c>
      <c r="B11" s="9" t="s">
        <v>5</v>
      </c>
      <c r="C11" s="10" t="s">
        <v>76</v>
      </c>
      <c r="D11" s="10" t="s">
        <v>7</v>
      </c>
      <c r="E11" s="10" t="s">
        <v>6</v>
      </c>
      <c r="F11" s="11" t="s">
        <v>8</v>
      </c>
      <c r="I11" s="13"/>
    </row>
    <row r="12" spans="1:9" s="19" customFormat="1" ht="16.5" customHeight="1" x14ac:dyDescent="0.2">
      <c r="A12" s="14">
        <v>1</v>
      </c>
      <c r="B12" s="15">
        <v>2</v>
      </c>
      <c r="C12" s="16">
        <v>3</v>
      </c>
      <c r="D12" s="16">
        <v>4</v>
      </c>
      <c r="E12" s="17">
        <v>5</v>
      </c>
      <c r="F12" s="18">
        <v>6</v>
      </c>
      <c r="I12" s="20"/>
    </row>
    <row r="13" spans="1:9" s="19" customFormat="1" ht="44.25" customHeight="1" x14ac:dyDescent="0.2">
      <c r="A13" s="135" t="s">
        <v>9</v>
      </c>
      <c r="B13" s="136"/>
      <c r="C13" s="136"/>
      <c r="D13" s="136"/>
      <c r="E13" s="137"/>
      <c r="F13" s="138"/>
      <c r="I13" s="20"/>
    </row>
    <row r="14" spans="1:9" s="12" customFormat="1" ht="15" x14ac:dyDescent="0.2">
      <c r="A14" s="67" t="s">
        <v>69</v>
      </c>
      <c r="B14" s="69" t="s">
        <v>23</v>
      </c>
      <c r="C14" s="21" t="s">
        <v>121</v>
      </c>
      <c r="D14" s="21">
        <f>E14*G14</f>
        <v>107186.9</v>
      </c>
      <c r="E14" s="22">
        <f>F14*12</f>
        <v>44.88</v>
      </c>
      <c r="F14" s="23">
        <f>F25+F27</f>
        <v>3.74</v>
      </c>
      <c r="G14" s="12">
        <v>2388.3000000000002</v>
      </c>
      <c r="H14" s="12">
        <v>1.07</v>
      </c>
      <c r="I14" s="13">
        <v>2.2400000000000002</v>
      </c>
    </row>
    <row r="15" spans="1:9" s="12" customFormat="1" ht="26.25" customHeight="1" x14ac:dyDescent="0.2">
      <c r="A15" s="82" t="s">
        <v>10</v>
      </c>
      <c r="B15" s="83" t="s">
        <v>11</v>
      </c>
      <c r="C15" s="21"/>
      <c r="D15" s="21"/>
      <c r="E15" s="22"/>
      <c r="F15" s="23"/>
      <c r="G15" s="12">
        <v>2388.3000000000002</v>
      </c>
      <c r="I15" s="13"/>
    </row>
    <row r="16" spans="1:9" s="12" customFormat="1" ht="15" x14ac:dyDescent="0.2">
      <c r="A16" s="82" t="s">
        <v>12</v>
      </c>
      <c r="B16" s="83" t="s">
        <v>11</v>
      </c>
      <c r="C16" s="21"/>
      <c r="D16" s="21"/>
      <c r="E16" s="22"/>
      <c r="F16" s="23"/>
      <c r="G16" s="12">
        <v>2388.3000000000002</v>
      </c>
      <c r="I16" s="13"/>
    </row>
    <row r="17" spans="1:9" s="12" customFormat="1" ht="120" customHeight="1" x14ac:dyDescent="0.2">
      <c r="A17" s="82" t="s">
        <v>70</v>
      </c>
      <c r="B17" s="83" t="s">
        <v>33</v>
      </c>
      <c r="C17" s="21"/>
      <c r="D17" s="21"/>
      <c r="E17" s="22"/>
      <c r="F17" s="23"/>
      <c r="G17" s="12">
        <v>2388.3000000000002</v>
      </c>
      <c r="I17" s="13"/>
    </row>
    <row r="18" spans="1:9" s="12" customFormat="1" ht="15" x14ac:dyDescent="0.2">
      <c r="A18" s="82" t="s">
        <v>71</v>
      </c>
      <c r="B18" s="83" t="s">
        <v>11</v>
      </c>
      <c r="C18" s="21"/>
      <c r="D18" s="21"/>
      <c r="E18" s="22"/>
      <c r="F18" s="23"/>
      <c r="G18" s="12">
        <v>2388.3000000000002</v>
      </c>
      <c r="I18" s="13"/>
    </row>
    <row r="19" spans="1:9" s="12" customFormat="1" ht="15" x14ac:dyDescent="0.2">
      <c r="A19" s="82" t="s">
        <v>72</v>
      </c>
      <c r="B19" s="83" t="s">
        <v>11</v>
      </c>
      <c r="C19" s="21"/>
      <c r="D19" s="21"/>
      <c r="E19" s="22"/>
      <c r="F19" s="23"/>
      <c r="G19" s="12">
        <v>2388.3000000000002</v>
      </c>
      <c r="I19" s="13"/>
    </row>
    <row r="20" spans="1:9" s="12" customFormat="1" ht="29.25" customHeight="1" x14ac:dyDescent="0.2">
      <c r="A20" s="82" t="s">
        <v>73</v>
      </c>
      <c r="B20" s="83" t="s">
        <v>17</v>
      </c>
      <c r="C20" s="24"/>
      <c r="D20" s="24"/>
      <c r="E20" s="25"/>
      <c r="F20" s="26"/>
      <c r="G20" s="12">
        <v>2388.3000000000002</v>
      </c>
      <c r="I20" s="13"/>
    </row>
    <row r="21" spans="1:9" s="12" customFormat="1" ht="15" x14ac:dyDescent="0.2">
      <c r="A21" s="82" t="s">
        <v>74</v>
      </c>
      <c r="B21" s="83" t="s">
        <v>20</v>
      </c>
      <c r="C21" s="24"/>
      <c r="D21" s="24"/>
      <c r="E21" s="25"/>
      <c r="F21" s="26"/>
      <c r="G21" s="12">
        <v>2388.3000000000002</v>
      </c>
      <c r="I21" s="13"/>
    </row>
    <row r="22" spans="1:9" s="12" customFormat="1" ht="15" x14ac:dyDescent="0.2">
      <c r="A22" s="82" t="s">
        <v>164</v>
      </c>
      <c r="B22" s="83" t="s">
        <v>11</v>
      </c>
      <c r="C22" s="24"/>
      <c r="D22" s="24"/>
      <c r="E22" s="25"/>
      <c r="F22" s="26"/>
      <c r="G22" s="12">
        <v>2388.3000000000002</v>
      </c>
      <c r="I22" s="13"/>
    </row>
    <row r="23" spans="1:9" s="12" customFormat="1" ht="15" x14ac:dyDescent="0.2">
      <c r="A23" s="82" t="s">
        <v>165</v>
      </c>
      <c r="B23" s="83" t="s">
        <v>11</v>
      </c>
      <c r="C23" s="24"/>
      <c r="D23" s="24"/>
      <c r="E23" s="25"/>
      <c r="F23" s="26"/>
      <c r="I23" s="13"/>
    </row>
    <row r="24" spans="1:9" s="12" customFormat="1" ht="15" x14ac:dyDescent="0.2">
      <c r="A24" s="82" t="s">
        <v>75</v>
      </c>
      <c r="B24" s="83" t="s">
        <v>31</v>
      </c>
      <c r="C24" s="24"/>
      <c r="D24" s="24"/>
      <c r="E24" s="25"/>
      <c r="F24" s="26"/>
      <c r="G24" s="12">
        <v>2388.3000000000002</v>
      </c>
      <c r="I24" s="13"/>
    </row>
    <row r="25" spans="1:9" s="12" customFormat="1" ht="15" x14ac:dyDescent="0.2">
      <c r="A25" s="67" t="s">
        <v>66</v>
      </c>
      <c r="B25" s="68"/>
      <c r="C25" s="24"/>
      <c r="D25" s="24"/>
      <c r="E25" s="25"/>
      <c r="F25" s="23">
        <v>3.61</v>
      </c>
      <c r="G25" s="12">
        <v>2388.3000000000002</v>
      </c>
      <c r="I25" s="13"/>
    </row>
    <row r="26" spans="1:9" s="12" customFormat="1" ht="15" x14ac:dyDescent="0.2">
      <c r="A26" s="70" t="s">
        <v>64</v>
      </c>
      <c r="B26" s="68" t="s">
        <v>11</v>
      </c>
      <c r="C26" s="24"/>
      <c r="D26" s="24"/>
      <c r="E26" s="25"/>
      <c r="F26" s="26">
        <v>0.13</v>
      </c>
      <c r="G26" s="12">
        <v>2388.3000000000002</v>
      </c>
      <c r="I26" s="13"/>
    </row>
    <row r="27" spans="1:9" s="12" customFormat="1" ht="15" x14ac:dyDescent="0.2">
      <c r="A27" s="67" t="s">
        <v>66</v>
      </c>
      <c r="B27" s="68"/>
      <c r="C27" s="24"/>
      <c r="D27" s="24"/>
      <c r="E27" s="25"/>
      <c r="F27" s="23">
        <f>F26</f>
        <v>0.13</v>
      </c>
      <c r="G27" s="12">
        <v>2388.3000000000002</v>
      </c>
      <c r="I27" s="13"/>
    </row>
    <row r="28" spans="1:9" s="12" customFormat="1" ht="30" x14ac:dyDescent="0.2">
      <c r="A28" s="67" t="s">
        <v>13</v>
      </c>
      <c r="B28" s="71" t="s">
        <v>14</v>
      </c>
      <c r="C28" s="21" t="s">
        <v>122</v>
      </c>
      <c r="D28" s="21">
        <f>E28*G28</f>
        <v>118364.15</v>
      </c>
      <c r="E28" s="22">
        <f>F28*12</f>
        <v>49.56</v>
      </c>
      <c r="F28" s="23">
        <v>4.13</v>
      </c>
      <c r="G28" s="12">
        <v>2388.3000000000002</v>
      </c>
      <c r="H28" s="12">
        <v>1.07</v>
      </c>
      <c r="I28" s="13">
        <v>2.74</v>
      </c>
    </row>
    <row r="29" spans="1:9" s="12" customFormat="1" ht="15" x14ac:dyDescent="0.2">
      <c r="A29" s="82" t="s">
        <v>77</v>
      </c>
      <c r="B29" s="83" t="s">
        <v>14</v>
      </c>
      <c r="C29" s="21"/>
      <c r="D29" s="21"/>
      <c r="E29" s="22"/>
      <c r="F29" s="23"/>
      <c r="G29" s="12">
        <v>2388.3000000000002</v>
      </c>
      <c r="I29" s="13"/>
    </row>
    <row r="30" spans="1:9" s="12" customFormat="1" ht="15" x14ac:dyDescent="0.2">
      <c r="A30" s="82" t="s">
        <v>78</v>
      </c>
      <c r="B30" s="83" t="s">
        <v>79</v>
      </c>
      <c r="C30" s="21"/>
      <c r="D30" s="21"/>
      <c r="E30" s="22"/>
      <c r="F30" s="23"/>
      <c r="G30" s="12">
        <v>2388.3000000000002</v>
      </c>
      <c r="I30" s="13"/>
    </row>
    <row r="31" spans="1:9" s="12" customFormat="1" ht="15" x14ac:dyDescent="0.2">
      <c r="A31" s="82" t="s">
        <v>80</v>
      </c>
      <c r="B31" s="83" t="s">
        <v>81</v>
      </c>
      <c r="C31" s="21"/>
      <c r="D31" s="21"/>
      <c r="E31" s="22"/>
      <c r="F31" s="23"/>
      <c r="G31" s="12">
        <v>2388.3000000000002</v>
      </c>
      <c r="I31" s="13"/>
    </row>
    <row r="32" spans="1:9" s="12" customFormat="1" ht="15" x14ac:dyDescent="0.2">
      <c r="A32" s="82" t="s">
        <v>15</v>
      </c>
      <c r="B32" s="83" t="s">
        <v>14</v>
      </c>
      <c r="C32" s="21"/>
      <c r="D32" s="21"/>
      <c r="E32" s="22"/>
      <c r="F32" s="23"/>
      <c r="G32" s="12">
        <v>2388.3000000000002</v>
      </c>
      <c r="I32" s="13"/>
    </row>
    <row r="33" spans="1:9" s="12" customFormat="1" ht="25.5" x14ac:dyDescent="0.2">
      <c r="A33" s="82" t="s">
        <v>16</v>
      </c>
      <c r="B33" s="83" t="s">
        <v>17</v>
      </c>
      <c r="C33" s="21"/>
      <c r="D33" s="21"/>
      <c r="E33" s="22"/>
      <c r="F33" s="23"/>
      <c r="G33" s="12">
        <v>2388.3000000000002</v>
      </c>
      <c r="I33" s="13"/>
    </row>
    <row r="34" spans="1:9" s="12" customFormat="1" ht="15" x14ac:dyDescent="0.2">
      <c r="A34" s="82" t="s">
        <v>82</v>
      </c>
      <c r="B34" s="83" t="s">
        <v>14</v>
      </c>
      <c r="C34" s="21"/>
      <c r="D34" s="21"/>
      <c r="E34" s="22"/>
      <c r="F34" s="23"/>
      <c r="G34" s="12">
        <v>2388.3000000000002</v>
      </c>
      <c r="I34" s="13"/>
    </row>
    <row r="35" spans="1:9" s="12" customFormat="1" ht="15" x14ac:dyDescent="0.2">
      <c r="A35" s="82" t="s">
        <v>83</v>
      </c>
      <c r="B35" s="83" t="s">
        <v>14</v>
      </c>
      <c r="C35" s="21"/>
      <c r="D35" s="21"/>
      <c r="E35" s="22"/>
      <c r="F35" s="23"/>
      <c r="G35" s="12">
        <v>2388.3000000000002</v>
      </c>
      <c r="I35" s="13"/>
    </row>
    <row r="36" spans="1:9" s="12" customFormat="1" ht="25.5" x14ac:dyDescent="0.2">
      <c r="A36" s="82" t="s">
        <v>84</v>
      </c>
      <c r="B36" s="83" t="s">
        <v>18</v>
      </c>
      <c r="C36" s="21"/>
      <c r="D36" s="21"/>
      <c r="E36" s="22"/>
      <c r="F36" s="23"/>
      <c r="G36" s="12">
        <v>2388.3000000000002</v>
      </c>
      <c r="I36" s="13"/>
    </row>
    <row r="37" spans="1:9" s="12" customFormat="1" ht="25.5" x14ac:dyDescent="0.2">
      <c r="A37" s="82" t="s">
        <v>85</v>
      </c>
      <c r="B37" s="83" t="s">
        <v>17</v>
      </c>
      <c r="C37" s="21"/>
      <c r="D37" s="21"/>
      <c r="E37" s="22"/>
      <c r="F37" s="23"/>
      <c r="G37" s="12">
        <v>2388.3000000000002</v>
      </c>
      <c r="I37" s="13"/>
    </row>
    <row r="38" spans="1:9" s="12" customFormat="1" ht="27.75" customHeight="1" x14ac:dyDescent="0.2">
      <c r="A38" s="82" t="s">
        <v>86</v>
      </c>
      <c r="B38" s="83" t="s">
        <v>14</v>
      </c>
      <c r="C38" s="21"/>
      <c r="D38" s="21"/>
      <c r="E38" s="22"/>
      <c r="F38" s="23"/>
      <c r="G38" s="12">
        <v>2388.3000000000002</v>
      </c>
      <c r="I38" s="13"/>
    </row>
    <row r="39" spans="1:9" s="27" customFormat="1" ht="15" x14ac:dyDescent="0.2">
      <c r="A39" s="74" t="s">
        <v>19</v>
      </c>
      <c r="B39" s="69" t="s">
        <v>20</v>
      </c>
      <c r="C39" s="21" t="s">
        <v>121</v>
      </c>
      <c r="D39" s="21">
        <f t="shared" ref="D39:D51" si="0">E39*G39</f>
        <v>25793.64</v>
      </c>
      <c r="E39" s="22">
        <f t="shared" ref="E39:E51" si="1">F39*12</f>
        <v>10.8</v>
      </c>
      <c r="F39" s="23">
        <v>0.9</v>
      </c>
      <c r="G39" s="12">
        <v>2388.3000000000002</v>
      </c>
      <c r="H39" s="12">
        <v>1.07</v>
      </c>
      <c r="I39" s="13">
        <v>0.6</v>
      </c>
    </row>
    <row r="40" spans="1:9" s="12" customFormat="1" ht="15" x14ac:dyDescent="0.2">
      <c r="A40" s="74" t="s">
        <v>21</v>
      </c>
      <c r="B40" s="69" t="s">
        <v>22</v>
      </c>
      <c r="C40" s="21" t="s">
        <v>121</v>
      </c>
      <c r="D40" s="21">
        <f t="shared" si="0"/>
        <v>83972.63</v>
      </c>
      <c r="E40" s="22">
        <f t="shared" si="1"/>
        <v>35.159999999999997</v>
      </c>
      <c r="F40" s="23">
        <v>2.93</v>
      </c>
      <c r="G40" s="12">
        <v>2388.3000000000002</v>
      </c>
      <c r="H40" s="12">
        <v>1.07</v>
      </c>
      <c r="I40" s="13">
        <v>1.94</v>
      </c>
    </row>
    <row r="41" spans="1:9" s="12" customFormat="1" ht="15" x14ac:dyDescent="0.2">
      <c r="A41" s="74" t="s">
        <v>87</v>
      </c>
      <c r="B41" s="69" t="s">
        <v>14</v>
      </c>
      <c r="C41" s="21" t="s">
        <v>130</v>
      </c>
      <c r="D41" s="21">
        <f>E41*G41</f>
        <v>96296.26</v>
      </c>
      <c r="E41" s="22">
        <f>12*F41</f>
        <v>40.32</v>
      </c>
      <c r="F41" s="23">
        <v>3.36</v>
      </c>
      <c r="G41" s="12">
        <v>2388.3000000000002</v>
      </c>
      <c r="I41" s="13"/>
    </row>
    <row r="42" spans="1:9" s="12" customFormat="1" ht="17.25" customHeight="1" x14ac:dyDescent="0.2">
      <c r="A42" s="82" t="s">
        <v>88</v>
      </c>
      <c r="B42" s="83" t="s">
        <v>33</v>
      </c>
      <c r="C42" s="21"/>
      <c r="D42" s="21"/>
      <c r="E42" s="22"/>
      <c r="F42" s="23"/>
      <c r="G42" s="12">
        <v>2388.3000000000002</v>
      </c>
      <c r="I42" s="13"/>
    </row>
    <row r="43" spans="1:9" s="12" customFormat="1" ht="21" customHeight="1" x14ac:dyDescent="0.2">
      <c r="A43" s="82" t="s">
        <v>89</v>
      </c>
      <c r="B43" s="83" t="s">
        <v>31</v>
      </c>
      <c r="C43" s="21"/>
      <c r="D43" s="21"/>
      <c r="E43" s="22"/>
      <c r="F43" s="23"/>
      <c r="G43" s="12">
        <v>2388.3000000000002</v>
      </c>
      <c r="I43" s="13"/>
    </row>
    <row r="44" spans="1:9" s="12" customFormat="1" ht="15" x14ac:dyDescent="0.2">
      <c r="A44" s="82" t="s">
        <v>90</v>
      </c>
      <c r="B44" s="83" t="s">
        <v>91</v>
      </c>
      <c r="C44" s="21"/>
      <c r="D44" s="21"/>
      <c r="E44" s="22"/>
      <c r="F44" s="23"/>
      <c r="G44" s="12">
        <v>2388.3000000000002</v>
      </c>
      <c r="I44" s="13"/>
    </row>
    <row r="45" spans="1:9" s="12" customFormat="1" ht="15" x14ac:dyDescent="0.2">
      <c r="A45" s="82" t="s">
        <v>92</v>
      </c>
      <c r="B45" s="83" t="s">
        <v>93</v>
      </c>
      <c r="C45" s="21"/>
      <c r="D45" s="21"/>
      <c r="E45" s="22"/>
      <c r="F45" s="23"/>
      <c r="G45" s="12">
        <v>2388.3000000000002</v>
      </c>
      <c r="I45" s="13"/>
    </row>
    <row r="46" spans="1:9" s="12" customFormat="1" ht="15" x14ac:dyDescent="0.2">
      <c r="A46" s="82" t="s">
        <v>94</v>
      </c>
      <c r="B46" s="83" t="s">
        <v>91</v>
      </c>
      <c r="C46" s="21"/>
      <c r="D46" s="21"/>
      <c r="E46" s="22"/>
      <c r="F46" s="23"/>
      <c r="G46" s="12">
        <v>2388.3000000000002</v>
      </c>
      <c r="I46" s="13"/>
    </row>
    <row r="47" spans="1:9" s="19" customFormat="1" ht="33.75" customHeight="1" x14ac:dyDescent="0.2">
      <c r="A47" s="74" t="s">
        <v>95</v>
      </c>
      <c r="B47" s="69" t="s">
        <v>23</v>
      </c>
      <c r="C47" s="21" t="s">
        <v>124</v>
      </c>
      <c r="D47" s="21">
        <v>2439.9899999999998</v>
      </c>
      <c r="E47" s="22">
        <f>D47/G47</f>
        <v>1.02</v>
      </c>
      <c r="F47" s="23">
        <f>E47/12</f>
        <v>0.09</v>
      </c>
      <c r="G47" s="12">
        <v>2388.3000000000002</v>
      </c>
      <c r="H47" s="12">
        <v>1.07</v>
      </c>
      <c r="I47" s="13">
        <v>0.05</v>
      </c>
    </row>
    <row r="48" spans="1:9" s="19" customFormat="1" ht="37.5" customHeight="1" x14ac:dyDescent="0.2">
      <c r="A48" s="74" t="s">
        <v>96</v>
      </c>
      <c r="B48" s="69" t="s">
        <v>23</v>
      </c>
      <c r="C48" s="21" t="s">
        <v>124</v>
      </c>
      <c r="D48" s="21">
        <v>15405.72</v>
      </c>
      <c r="E48" s="22">
        <f>D48/G48</f>
        <v>6.45</v>
      </c>
      <c r="F48" s="23">
        <f>E48/12</f>
        <v>0.54</v>
      </c>
      <c r="G48" s="12">
        <v>2388.3000000000002</v>
      </c>
      <c r="H48" s="12">
        <v>1.07</v>
      </c>
      <c r="I48" s="13">
        <v>0.35</v>
      </c>
    </row>
    <row r="49" spans="1:10" s="19" customFormat="1" ht="22.5" customHeight="1" x14ac:dyDescent="0.2">
      <c r="A49" s="74" t="s">
        <v>168</v>
      </c>
      <c r="B49" s="69" t="s">
        <v>45</v>
      </c>
      <c r="C49" s="21" t="s">
        <v>124</v>
      </c>
      <c r="D49" s="21">
        <v>4363.0200000000004</v>
      </c>
      <c r="E49" s="22">
        <f>D49/G49</f>
        <v>1.83</v>
      </c>
      <c r="F49" s="23">
        <f>E49/12</f>
        <v>0.15</v>
      </c>
      <c r="G49" s="12">
        <v>2388.3000000000002</v>
      </c>
      <c r="H49" s="12"/>
      <c r="I49" s="13"/>
    </row>
    <row r="50" spans="1:10" s="19" customFormat="1" ht="22.5" customHeight="1" x14ac:dyDescent="0.2">
      <c r="A50" s="74" t="s">
        <v>169</v>
      </c>
      <c r="B50" s="69" t="s">
        <v>45</v>
      </c>
      <c r="C50" s="21" t="s">
        <v>124</v>
      </c>
      <c r="D50" s="21">
        <v>15405.68</v>
      </c>
      <c r="E50" s="22">
        <f>D50/G50</f>
        <v>6.45</v>
      </c>
      <c r="F50" s="23">
        <f>E50/12</f>
        <v>0.54</v>
      </c>
      <c r="G50" s="12">
        <v>2388.3000000000002</v>
      </c>
      <c r="H50" s="12"/>
      <c r="I50" s="13"/>
    </row>
    <row r="51" spans="1:10" s="19" customFormat="1" ht="30" x14ac:dyDescent="0.2">
      <c r="A51" s="74" t="s">
        <v>24</v>
      </c>
      <c r="B51" s="69"/>
      <c r="C51" s="21" t="s">
        <v>131</v>
      </c>
      <c r="D51" s="21">
        <f t="shared" si="0"/>
        <v>6305.11</v>
      </c>
      <c r="E51" s="22">
        <f t="shared" si="1"/>
        <v>2.64</v>
      </c>
      <c r="F51" s="23">
        <v>0.22</v>
      </c>
      <c r="G51" s="12">
        <v>2388.3000000000002</v>
      </c>
      <c r="H51" s="12">
        <v>1.07</v>
      </c>
      <c r="I51" s="13">
        <v>0.14000000000000001</v>
      </c>
    </row>
    <row r="52" spans="1:10" s="19" customFormat="1" ht="25.5" x14ac:dyDescent="0.2">
      <c r="A52" s="84" t="s">
        <v>97</v>
      </c>
      <c r="B52" s="78" t="s">
        <v>53</v>
      </c>
      <c r="C52" s="21"/>
      <c r="D52" s="21"/>
      <c r="E52" s="22"/>
      <c r="F52" s="23"/>
      <c r="G52" s="12">
        <v>2388.3000000000002</v>
      </c>
      <c r="H52" s="12"/>
      <c r="I52" s="13"/>
    </row>
    <row r="53" spans="1:10" s="19" customFormat="1" ht="30" customHeight="1" x14ac:dyDescent="0.2">
      <c r="A53" s="84" t="s">
        <v>98</v>
      </c>
      <c r="B53" s="78" t="s">
        <v>53</v>
      </c>
      <c r="C53" s="21"/>
      <c r="D53" s="21"/>
      <c r="E53" s="22"/>
      <c r="F53" s="23"/>
      <c r="G53" s="12">
        <v>2388.3000000000002</v>
      </c>
      <c r="H53" s="12"/>
      <c r="I53" s="13"/>
    </row>
    <row r="54" spans="1:10" s="19" customFormat="1" ht="15" x14ac:dyDescent="0.2">
      <c r="A54" s="84" t="s">
        <v>99</v>
      </c>
      <c r="B54" s="78" t="s">
        <v>11</v>
      </c>
      <c r="C54" s="21"/>
      <c r="D54" s="21"/>
      <c r="E54" s="22"/>
      <c r="F54" s="23"/>
      <c r="G54" s="12">
        <v>2388.3000000000002</v>
      </c>
      <c r="H54" s="12"/>
      <c r="I54" s="13"/>
    </row>
    <row r="55" spans="1:10" s="19" customFormat="1" ht="15" x14ac:dyDescent="0.2">
      <c r="A55" s="84" t="s">
        <v>100</v>
      </c>
      <c r="B55" s="78" t="s">
        <v>53</v>
      </c>
      <c r="C55" s="21"/>
      <c r="D55" s="21"/>
      <c r="E55" s="22"/>
      <c r="F55" s="23"/>
      <c r="G55" s="12">
        <v>2388.3000000000002</v>
      </c>
      <c r="H55" s="12"/>
      <c r="I55" s="13"/>
    </row>
    <row r="56" spans="1:10" s="19" customFormat="1" ht="25.5" x14ac:dyDescent="0.2">
      <c r="A56" s="84" t="s">
        <v>101</v>
      </c>
      <c r="B56" s="78" t="s">
        <v>53</v>
      </c>
      <c r="C56" s="21"/>
      <c r="D56" s="21"/>
      <c r="E56" s="22"/>
      <c r="F56" s="23"/>
      <c r="G56" s="12">
        <v>2388.3000000000002</v>
      </c>
      <c r="H56" s="12"/>
      <c r="I56" s="13"/>
    </row>
    <row r="57" spans="1:10" s="19" customFormat="1" ht="15" x14ac:dyDescent="0.2">
      <c r="A57" s="84" t="s">
        <v>102</v>
      </c>
      <c r="B57" s="78" t="s">
        <v>53</v>
      </c>
      <c r="C57" s="21"/>
      <c r="D57" s="21"/>
      <c r="E57" s="22"/>
      <c r="F57" s="23"/>
      <c r="G57" s="12">
        <v>2388.3000000000002</v>
      </c>
      <c r="H57" s="12"/>
      <c r="I57" s="13"/>
    </row>
    <row r="58" spans="1:10" s="19" customFormat="1" ht="25.5" x14ac:dyDescent="0.2">
      <c r="A58" s="84" t="s">
        <v>103</v>
      </c>
      <c r="B58" s="78" t="s">
        <v>53</v>
      </c>
      <c r="C58" s="21"/>
      <c r="D58" s="21"/>
      <c r="E58" s="22"/>
      <c r="F58" s="23"/>
      <c r="G58" s="12">
        <v>2388.3000000000002</v>
      </c>
      <c r="H58" s="12"/>
      <c r="I58" s="13"/>
    </row>
    <row r="59" spans="1:10" s="19" customFormat="1" ht="15" x14ac:dyDescent="0.2">
      <c r="A59" s="84" t="s">
        <v>104</v>
      </c>
      <c r="B59" s="78" t="s">
        <v>53</v>
      </c>
      <c r="C59" s="21"/>
      <c r="D59" s="21"/>
      <c r="E59" s="22"/>
      <c r="F59" s="23"/>
      <c r="G59" s="12">
        <v>2388.3000000000002</v>
      </c>
      <c r="H59" s="12"/>
      <c r="I59" s="13"/>
    </row>
    <row r="60" spans="1:10" s="19" customFormat="1" ht="21.75" customHeight="1" x14ac:dyDescent="0.2">
      <c r="A60" s="84" t="s">
        <v>105</v>
      </c>
      <c r="B60" s="78" t="s">
        <v>53</v>
      </c>
      <c r="C60" s="21"/>
      <c r="D60" s="21"/>
      <c r="E60" s="22"/>
      <c r="F60" s="23"/>
      <c r="G60" s="12">
        <v>2388.3000000000002</v>
      </c>
      <c r="H60" s="12"/>
      <c r="I60" s="13"/>
    </row>
    <row r="61" spans="1:10" s="12" customFormat="1" ht="15" x14ac:dyDescent="0.2">
      <c r="A61" s="74" t="s">
        <v>25</v>
      </c>
      <c r="B61" s="69" t="s">
        <v>26</v>
      </c>
      <c r="C61" s="21" t="s">
        <v>132</v>
      </c>
      <c r="D61" s="21">
        <f>E61*G61</f>
        <v>2292.77</v>
      </c>
      <c r="E61" s="22">
        <f>12*F61</f>
        <v>0.96</v>
      </c>
      <c r="F61" s="23">
        <v>0.08</v>
      </c>
      <c r="G61" s="12">
        <v>2388.3000000000002</v>
      </c>
      <c r="H61" s="12">
        <v>1.07</v>
      </c>
      <c r="I61" s="13">
        <v>0.03</v>
      </c>
      <c r="J61" s="19"/>
    </row>
    <row r="62" spans="1:10" s="12" customFormat="1" ht="15" x14ac:dyDescent="0.2">
      <c r="A62" s="74" t="s">
        <v>27</v>
      </c>
      <c r="B62" s="75" t="s">
        <v>28</v>
      </c>
      <c r="C62" s="28" t="s">
        <v>132</v>
      </c>
      <c r="D62" s="21">
        <f>E62*G62</f>
        <v>1432.98</v>
      </c>
      <c r="E62" s="22">
        <f>12*F62</f>
        <v>0.6</v>
      </c>
      <c r="F62" s="23">
        <v>0.05</v>
      </c>
      <c r="G62" s="12">
        <v>2388.3000000000002</v>
      </c>
      <c r="H62" s="12">
        <v>1.07</v>
      </c>
      <c r="I62" s="13">
        <v>0.02</v>
      </c>
      <c r="J62" s="19"/>
    </row>
    <row r="63" spans="1:10" s="27" customFormat="1" ht="30" x14ac:dyDescent="0.2">
      <c r="A63" s="74" t="s">
        <v>29</v>
      </c>
      <c r="B63" s="69"/>
      <c r="C63" s="28" t="s">
        <v>127</v>
      </c>
      <c r="D63" s="21">
        <v>3535</v>
      </c>
      <c r="E63" s="22">
        <f>D63/G63</f>
        <v>1.48</v>
      </c>
      <c r="F63" s="23">
        <f>E63/12</f>
        <v>0.12</v>
      </c>
      <c r="G63" s="12">
        <v>2388.3000000000002</v>
      </c>
      <c r="H63" s="12">
        <v>1.07</v>
      </c>
      <c r="I63" s="13">
        <v>0.03</v>
      </c>
      <c r="J63" s="19"/>
    </row>
    <row r="64" spans="1:10" s="27" customFormat="1" ht="15" x14ac:dyDescent="0.2">
      <c r="A64" s="74" t="s">
        <v>30</v>
      </c>
      <c r="B64" s="69"/>
      <c r="C64" s="22" t="s">
        <v>133</v>
      </c>
      <c r="D64" s="22">
        <f>D65+D66+D67+D68+D69+D70+D71+D72+D73+D75++D76+D77+D74</f>
        <v>16620.62</v>
      </c>
      <c r="E64" s="22">
        <f>D64/G64</f>
        <v>6.96</v>
      </c>
      <c r="F64" s="23">
        <f>E64/12</f>
        <v>0.57999999999999996</v>
      </c>
      <c r="G64" s="12">
        <v>2388.3000000000002</v>
      </c>
      <c r="H64" s="12">
        <v>1.07</v>
      </c>
      <c r="I64" s="13">
        <v>0.67</v>
      </c>
      <c r="J64" s="19"/>
    </row>
    <row r="65" spans="1:10" s="19" customFormat="1" ht="15" x14ac:dyDescent="0.2">
      <c r="A65" s="76" t="s">
        <v>125</v>
      </c>
      <c r="B65" s="72" t="s">
        <v>31</v>
      </c>
      <c r="C65" s="29"/>
      <c r="D65" s="29">
        <v>259.38</v>
      </c>
      <c r="E65" s="30"/>
      <c r="F65" s="31"/>
      <c r="G65" s="12">
        <v>2388.3000000000002</v>
      </c>
      <c r="H65" s="12">
        <v>1.07</v>
      </c>
      <c r="I65" s="13">
        <v>0.01</v>
      </c>
    </row>
    <row r="66" spans="1:10" s="19" customFormat="1" ht="15" x14ac:dyDescent="0.2">
      <c r="A66" s="76" t="s">
        <v>32</v>
      </c>
      <c r="B66" s="72" t="s">
        <v>33</v>
      </c>
      <c r="C66" s="29"/>
      <c r="D66" s="29">
        <v>548.89</v>
      </c>
      <c r="E66" s="30"/>
      <c r="F66" s="31"/>
      <c r="G66" s="12">
        <v>2388.3000000000002</v>
      </c>
      <c r="H66" s="12">
        <v>1.07</v>
      </c>
      <c r="I66" s="13">
        <v>0.01</v>
      </c>
    </row>
    <row r="67" spans="1:10" s="19" customFormat="1" ht="15" x14ac:dyDescent="0.2">
      <c r="A67" s="76" t="s">
        <v>65</v>
      </c>
      <c r="B67" s="73" t="s">
        <v>31</v>
      </c>
      <c r="C67" s="64"/>
      <c r="D67" s="64">
        <v>978.07</v>
      </c>
      <c r="E67" s="30"/>
      <c r="F67" s="31"/>
      <c r="G67" s="12">
        <v>2388.3000000000002</v>
      </c>
      <c r="H67" s="12"/>
      <c r="I67" s="13"/>
    </row>
    <row r="68" spans="1:10" s="19" customFormat="1" ht="15" x14ac:dyDescent="0.2">
      <c r="A68" s="76" t="s">
        <v>34</v>
      </c>
      <c r="B68" s="72" t="s">
        <v>31</v>
      </c>
      <c r="C68" s="29"/>
      <c r="D68" s="29">
        <v>1046</v>
      </c>
      <c r="E68" s="30"/>
      <c r="F68" s="31"/>
      <c r="G68" s="12">
        <v>2388.3000000000002</v>
      </c>
      <c r="H68" s="12">
        <v>1.07</v>
      </c>
      <c r="I68" s="13">
        <v>0.02</v>
      </c>
    </row>
    <row r="69" spans="1:10" s="19" customFormat="1" ht="15" x14ac:dyDescent="0.2">
      <c r="A69" s="76" t="s">
        <v>35</v>
      </c>
      <c r="B69" s="72" t="s">
        <v>31</v>
      </c>
      <c r="C69" s="29"/>
      <c r="D69" s="29">
        <v>4663.38</v>
      </c>
      <c r="E69" s="30"/>
      <c r="F69" s="31"/>
      <c r="G69" s="12">
        <v>2388.3000000000002</v>
      </c>
      <c r="H69" s="12">
        <v>1.07</v>
      </c>
      <c r="I69" s="13">
        <v>0.11</v>
      </c>
    </row>
    <row r="70" spans="1:10" s="19" customFormat="1" ht="15" x14ac:dyDescent="0.2">
      <c r="A70" s="76" t="s">
        <v>36</v>
      </c>
      <c r="B70" s="72" t="s">
        <v>31</v>
      </c>
      <c r="C70" s="29"/>
      <c r="D70" s="29">
        <v>1097.78</v>
      </c>
      <c r="E70" s="30"/>
      <c r="F70" s="31"/>
      <c r="G70" s="12">
        <v>2388.3000000000002</v>
      </c>
      <c r="H70" s="12">
        <v>1.07</v>
      </c>
      <c r="I70" s="13">
        <v>0.02</v>
      </c>
    </row>
    <row r="71" spans="1:10" s="19" customFormat="1" ht="15" x14ac:dyDescent="0.2">
      <c r="A71" s="76" t="s">
        <v>37</v>
      </c>
      <c r="B71" s="72" t="s">
        <v>31</v>
      </c>
      <c r="C71" s="29"/>
      <c r="D71" s="29">
        <v>522.99</v>
      </c>
      <c r="E71" s="30"/>
      <c r="F71" s="31"/>
      <c r="G71" s="12">
        <v>2388.3000000000002</v>
      </c>
      <c r="H71" s="12">
        <v>1.07</v>
      </c>
      <c r="I71" s="13">
        <v>0.01</v>
      </c>
    </row>
    <row r="72" spans="1:10" s="19" customFormat="1" ht="15" x14ac:dyDescent="0.2">
      <c r="A72" s="76" t="s">
        <v>38</v>
      </c>
      <c r="B72" s="72" t="s">
        <v>33</v>
      </c>
      <c r="C72" s="29"/>
      <c r="D72" s="29">
        <v>0</v>
      </c>
      <c r="E72" s="30"/>
      <c r="F72" s="31"/>
      <c r="G72" s="12">
        <v>2388.3000000000002</v>
      </c>
      <c r="H72" s="12">
        <v>1.07</v>
      </c>
      <c r="I72" s="13">
        <v>0.05</v>
      </c>
    </row>
    <row r="73" spans="1:10" s="19" customFormat="1" ht="25.5" x14ac:dyDescent="0.2">
      <c r="A73" s="76" t="s">
        <v>39</v>
      </c>
      <c r="B73" s="72" t="s">
        <v>31</v>
      </c>
      <c r="C73" s="29"/>
      <c r="D73" s="29">
        <v>3065.01</v>
      </c>
      <c r="E73" s="30"/>
      <c r="F73" s="31"/>
      <c r="G73" s="12">
        <v>2388.3000000000002</v>
      </c>
      <c r="H73" s="12">
        <v>1.07</v>
      </c>
      <c r="I73" s="13">
        <v>7.0000000000000007E-2</v>
      </c>
    </row>
    <row r="74" spans="1:10" s="19" customFormat="1" ht="18.75" customHeight="1" x14ac:dyDescent="0.2">
      <c r="A74" s="76" t="s">
        <v>166</v>
      </c>
      <c r="B74" s="73" t="s">
        <v>31</v>
      </c>
      <c r="C74" s="29"/>
      <c r="D74" s="29">
        <v>756.21</v>
      </c>
      <c r="E74" s="30"/>
      <c r="F74" s="31"/>
      <c r="G74" s="12"/>
      <c r="H74" s="12"/>
      <c r="I74" s="13"/>
    </row>
    <row r="75" spans="1:10" s="19" customFormat="1" ht="15" x14ac:dyDescent="0.2">
      <c r="A75" s="76" t="s">
        <v>126</v>
      </c>
      <c r="B75" s="72" t="s">
        <v>31</v>
      </c>
      <c r="C75" s="29"/>
      <c r="D75" s="29">
        <v>3682.91</v>
      </c>
      <c r="E75" s="30"/>
      <c r="F75" s="31"/>
      <c r="G75" s="12">
        <v>2388.3000000000002</v>
      </c>
      <c r="H75" s="12">
        <v>1.07</v>
      </c>
      <c r="I75" s="13">
        <v>0.01</v>
      </c>
    </row>
    <row r="76" spans="1:10" s="19" customFormat="1" ht="25.5" x14ac:dyDescent="0.2">
      <c r="A76" s="76" t="s">
        <v>106</v>
      </c>
      <c r="B76" s="73" t="s">
        <v>123</v>
      </c>
      <c r="C76" s="45"/>
      <c r="D76" s="45">
        <v>0</v>
      </c>
      <c r="E76" s="30"/>
      <c r="F76" s="31"/>
      <c r="G76" s="12">
        <v>2388.3000000000002</v>
      </c>
      <c r="H76" s="12">
        <v>1.07</v>
      </c>
      <c r="I76" s="13">
        <v>0</v>
      </c>
    </row>
    <row r="77" spans="1:10" s="19" customFormat="1" ht="15" x14ac:dyDescent="0.2">
      <c r="A77" s="76" t="s">
        <v>107</v>
      </c>
      <c r="B77" s="78" t="s">
        <v>31</v>
      </c>
      <c r="C77" s="32"/>
      <c r="D77" s="32">
        <v>0</v>
      </c>
      <c r="E77" s="30"/>
      <c r="F77" s="31"/>
      <c r="G77" s="12">
        <v>2388.3000000000002</v>
      </c>
      <c r="H77" s="12"/>
      <c r="I77" s="13"/>
    </row>
    <row r="78" spans="1:10" s="27" customFormat="1" ht="30" x14ac:dyDescent="0.2">
      <c r="A78" s="67" t="s">
        <v>40</v>
      </c>
      <c r="B78" s="71"/>
      <c r="C78" s="22" t="s">
        <v>134</v>
      </c>
      <c r="D78" s="22">
        <f>D79+D80+D81+D82+D83+D84+D85+D86++D87</f>
        <v>14865.98</v>
      </c>
      <c r="E78" s="22">
        <f>D78/G78</f>
        <v>6.22</v>
      </c>
      <c r="F78" s="23">
        <f>E78/12</f>
        <v>0.52</v>
      </c>
      <c r="G78" s="12">
        <v>2388.3000000000002</v>
      </c>
      <c r="H78" s="12">
        <v>1.07</v>
      </c>
      <c r="I78" s="13">
        <v>1.03</v>
      </c>
      <c r="J78" s="19"/>
    </row>
    <row r="79" spans="1:10" s="19" customFormat="1" ht="15" x14ac:dyDescent="0.2">
      <c r="A79" s="76" t="s">
        <v>41</v>
      </c>
      <c r="B79" s="72" t="s">
        <v>42</v>
      </c>
      <c r="C79" s="29"/>
      <c r="D79" s="29">
        <v>3137.99</v>
      </c>
      <c r="E79" s="30"/>
      <c r="F79" s="31"/>
      <c r="G79" s="12">
        <v>2388.3000000000002</v>
      </c>
      <c r="H79" s="12">
        <v>1.07</v>
      </c>
      <c r="I79" s="13">
        <v>7.0000000000000007E-2</v>
      </c>
    </row>
    <row r="80" spans="1:10" s="19" customFormat="1" ht="25.5" x14ac:dyDescent="0.2">
      <c r="A80" s="76" t="s">
        <v>43</v>
      </c>
      <c r="B80" s="73" t="s">
        <v>31</v>
      </c>
      <c r="C80" s="29"/>
      <c r="D80" s="29">
        <v>2092.02</v>
      </c>
      <c r="E80" s="30"/>
      <c r="F80" s="31"/>
      <c r="G80" s="12">
        <v>2388.3000000000002</v>
      </c>
      <c r="H80" s="12">
        <v>1.07</v>
      </c>
      <c r="I80" s="13">
        <v>0.05</v>
      </c>
    </row>
    <row r="81" spans="1:9" s="19" customFormat="1" ht="15" x14ac:dyDescent="0.2">
      <c r="A81" s="76" t="s">
        <v>44</v>
      </c>
      <c r="B81" s="72" t="s">
        <v>45</v>
      </c>
      <c r="C81" s="29"/>
      <c r="D81" s="29">
        <v>2195.4899999999998</v>
      </c>
      <c r="E81" s="30"/>
      <c r="F81" s="31"/>
      <c r="G81" s="12">
        <v>2388.3000000000002</v>
      </c>
      <c r="H81" s="12">
        <v>1.07</v>
      </c>
      <c r="I81" s="13">
        <v>0.05</v>
      </c>
    </row>
    <row r="82" spans="1:9" s="19" customFormat="1" ht="27.75" customHeight="1" x14ac:dyDescent="0.2">
      <c r="A82" s="76" t="s">
        <v>46</v>
      </c>
      <c r="B82" s="72" t="s">
        <v>47</v>
      </c>
      <c r="C82" s="29"/>
      <c r="D82" s="29">
        <v>0</v>
      </c>
      <c r="E82" s="30"/>
      <c r="F82" s="31"/>
      <c r="G82" s="12">
        <v>2388.3000000000002</v>
      </c>
      <c r="H82" s="12">
        <v>1.07</v>
      </c>
      <c r="I82" s="13">
        <v>0.05</v>
      </c>
    </row>
    <row r="83" spans="1:9" s="19" customFormat="1" ht="18" customHeight="1" x14ac:dyDescent="0.2">
      <c r="A83" s="77" t="s">
        <v>108</v>
      </c>
      <c r="B83" s="78" t="s">
        <v>45</v>
      </c>
      <c r="C83" s="32"/>
      <c r="D83" s="45">
        <v>0</v>
      </c>
      <c r="E83" s="30"/>
      <c r="F83" s="31"/>
      <c r="G83" s="12">
        <v>2388.3000000000002</v>
      </c>
      <c r="H83" s="12">
        <v>1.07</v>
      </c>
      <c r="I83" s="13">
        <v>0.25</v>
      </c>
    </row>
    <row r="84" spans="1:9" s="19" customFormat="1" ht="18" customHeight="1" x14ac:dyDescent="0.2">
      <c r="A84" s="76" t="s">
        <v>48</v>
      </c>
      <c r="B84" s="72" t="s">
        <v>23</v>
      </c>
      <c r="C84" s="30"/>
      <c r="D84" s="29">
        <v>7440.48</v>
      </c>
      <c r="E84" s="30"/>
      <c r="F84" s="31"/>
      <c r="G84" s="12">
        <v>2388.3000000000002</v>
      </c>
      <c r="H84" s="12">
        <v>1.07</v>
      </c>
      <c r="I84" s="13">
        <v>0.17</v>
      </c>
    </row>
    <row r="85" spans="1:9" s="19" customFormat="1" ht="25.5" x14ac:dyDescent="0.2">
      <c r="A85" s="76" t="s">
        <v>109</v>
      </c>
      <c r="B85" s="73" t="s">
        <v>31</v>
      </c>
      <c r="C85" s="81"/>
      <c r="D85" s="29">
        <v>0</v>
      </c>
      <c r="E85" s="30"/>
      <c r="F85" s="31"/>
      <c r="G85" s="12">
        <v>2388.3000000000002</v>
      </c>
      <c r="H85" s="12"/>
      <c r="I85" s="13"/>
    </row>
    <row r="86" spans="1:9" s="19" customFormat="1" ht="25.5" x14ac:dyDescent="0.2">
      <c r="A86" s="76" t="s">
        <v>106</v>
      </c>
      <c r="B86" s="73" t="s">
        <v>123</v>
      </c>
      <c r="C86" s="81"/>
      <c r="D86" s="29">
        <v>0</v>
      </c>
      <c r="E86" s="30"/>
      <c r="F86" s="31"/>
      <c r="G86" s="12">
        <v>2388.3000000000002</v>
      </c>
      <c r="H86" s="12"/>
      <c r="I86" s="13"/>
    </row>
    <row r="87" spans="1:9" s="19" customFormat="1" ht="15" x14ac:dyDescent="0.2">
      <c r="A87" s="84" t="s">
        <v>110</v>
      </c>
      <c r="B87" s="73" t="s">
        <v>31</v>
      </c>
      <c r="C87" s="29"/>
      <c r="D87" s="29">
        <f t="shared" ref="D87" si="2">E87*G87</f>
        <v>0</v>
      </c>
      <c r="E87" s="30"/>
      <c r="F87" s="31"/>
      <c r="G87" s="12">
        <v>2388.3000000000002</v>
      </c>
      <c r="H87" s="12">
        <v>1.07</v>
      </c>
      <c r="I87" s="13">
        <v>0</v>
      </c>
    </row>
    <row r="88" spans="1:9" s="19" customFormat="1" ht="30" x14ac:dyDescent="0.2">
      <c r="A88" s="74" t="s">
        <v>49</v>
      </c>
      <c r="B88" s="72"/>
      <c r="C88" s="22" t="s">
        <v>135</v>
      </c>
      <c r="D88" s="22">
        <f>D90+D91+D92</f>
        <v>0</v>
      </c>
      <c r="E88" s="22">
        <f>D88/G88</f>
        <v>0</v>
      </c>
      <c r="F88" s="23">
        <f>E88/12</f>
        <v>0</v>
      </c>
      <c r="G88" s="12">
        <v>2388.3000000000002</v>
      </c>
      <c r="H88" s="12">
        <v>1.07</v>
      </c>
      <c r="I88" s="13">
        <v>0.11</v>
      </c>
    </row>
    <row r="89" spans="1:9" s="19" customFormat="1" ht="15" x14ac:dyDescent="0.2">
      <c r="A89" s="76" t="s">
        <v>111</v>
      </c>
      <c r="B89" s="72" t="s">
        <v>31</v>
      </c>
      <c r="C89" s="21"/>
      <c r="D89" s="24">
        <v>0</v>
      </c>
      <c r="E89" s="22"/>
      <c r="F89" s="23"/>
      <c r="G89" s="12">
        <v>2388.3000000000002</v>
      </c>
      <c r="H89" s="12"/>
      <c r="I89" s="13"/>
    </row>
    <row r="90" spans="1:9" s="19" customFormat="1" ht="15" x14ac:dyDescent="0.2">
      <c r="A90" s="84" t="s">
        <v>112</v>
      </c>
      <c r="B90" s="73" t="s">
        <v>45</v>
      </c>
      <c r="C90" s="92"/>
      <c r="D90" s="29">
        <v>0</v>
      </c>
      <c r="E90" s="30"/>
      <c r="F90" s="31"/>
      <c r="G90" s="12">
        <v>2388.3000000000002</v>
      </c>
      <c r="H90" s="12">
        <v>1.07</v>
      </c>
      <c r="I90" s="13">
        <v>0.05</v>
      </c>
    </row>
    <row r="91" spans="1:9" s="19" customFormat="1" ht="15" x14ac:dyDescent="0.2">
      <c r="A91" s="76" t="s">
        <v>113</v>
      </c>
      <c r="B91" s="73" t="s">
        <v>45</v>
      </c>
      <c r="C91" s="28"/>
      <c r="D91" s="32">
        <v>0</v>
      </c>
      <c r="E91" s="30"/>
      <c r="F91" s="31"/>
      <c r="G91" s="12">
        <v>2388.3000000000002</v>
      </c>
      <c r="H91" s="12">
        <v>1.07</v>
      </c>
      <c r="I91" s="13">
        <v>0.05</v>
      </c>
    </row>
    <row r="92" spans="1:9" s="19" customFormat="1" ht="32.25" customHeight="1" x14ac:dyDescent="0.2">
      <c r="A92" s="76" t="s">
        <v>114</v>
      </c>
      <c r="B92" s="73" t="s">
        <v>31</v>
      </c>
      <c r="C92" s="92"/>
      <c r="D92" s="29">
        <f>E92*G92</f>
        <v>0</v>
      </c>
      <c r="E92" s="30"/>
      <c r="F92" s="31"/>
      <c r="G92" s="12">
        <v>2388.3000000000002</v>
      </c>
      <c r="H92" s="12">
        <v>1.07</v>
      </c>
      <c r="I92" s="13">
        <v>0</v>
      </c>
    </row>
    <row r="93" spans="1:9" s="19" customFormat="1" ht="18.75" customHeight="1" x14ac:dyDescent="0.2">
      <c r="A93" s="74" t="s">
        <v>115</v>
      </c>
      <c r="B93" s="72"/>
      <c r="C93" s="22" t="s">
        <v>136</v>
      </c>
      <c r="D93" s="22">
        <f>D94+D95+D96+D97+D99</f>
        <v>43473.04</v>
      </c>
      <c r="E93" s="22">
        <f>D93/G93</f>
        <v>18.2</v>
      </c>
      <c r="F93" s="23">
        <f>E93/12</f>
        <v>1.52</v>
      </c>
      <c r="G93" s="12">
        <v>2388.3000000000002</v>
      </c>
      <c r="H93" s="12">
        <v>1.07</v>
      </c>
      <c r="I93" s="13">
        <v>0.45</v>
      </c>
    </row>
    <row r="94" spans="1:9" s="19" customFormat="1" ht="15" x14ac:dyDescent="0.2">
      <c r="A94" s="76" t="s">
        <v>50</v>
      </c>
      <c r="B94" s="72" t="s">
        <v>23</v>
      </c>
      <c r="C94" s="29"/>
      <c r="D94" s="29">
        <v>1457.88</v>
      </c>
      <c r="E94" s="30"/>
      <c r="F94" s="31"/>
      <c r="G94" s="12">
        <v>2388.3000000000002</v>
      </c>
      <c r="H94" s="12">
        <v>1.07</v>
      </c>
      <c r="I94" s="13">
        <v>0.03</v>
      </c>
    </row>
    <row r="95" spans="1:9" s="19" customFormat="1" ht="43.5" customHeight="1" x14ac:dyDescent="0.2">
      <c r="A95" s="76" t="s">
        <v>116</v>
      </c>
      <c r="B95" s="72" t="s">
        <v>31</v>
      </c>
      <c r="C95" s="29"/>
      <c r="D95" s="29">
        <v>11419.63</v>
      </c>
      <c r="E95" s="30"/>
      <c r="F95" s="31"/>
      <c r="G95" s="12">
        <v>2388.3000000000002</v>
      </c>
      <c r="H95" s="12">
        <v>1.07</v>
      </c>
      <c r="I95" s="13">
        <v>0.27</v>
      </c>
    </row>
    <row r="96" spans="1:9" s="19" customFormat="1" ht="44.25" customHeight="1" x14ac:dyDescent="0.2">
      <c r="A96" s="76" t="s">
        <v>117</v>
      </c>
      <c r="B96" s="72" t="s">
        <v>31</v>
      </c>
      <c r="C96" s="29"/>
      <c r="D96" s="29">
        <v>1093.4000000000001</v>
      </c>
      <c r="E96" s="30"/>
      <c r="F96" s="31"/>
      <c r="G96" s="12">
        <v>2388.3000000000002</v>
      </c>
      <c r="H96" s="12">
        <v>1.07</v>
      </c>
      <c r="I96" s="13">
        <v>0.02</v>
      </c>
    </row>
    <row r="97" spans="1:10" s="19" customFormat="1" ht="27.75" customHeight="1" x14ac:dyDescent="0.2">
      <c r="A97" s="76" t="s">
        <v>52</v>
      </c>
      <c r="B97" s="72" t="s">
        <v>17</v>
      </c>
      <c r="C97" s="29"/>
      <c r="D97" s="29">
        <v>5503.83</v>
      </c>
      <c r="E97" s="30"/>
      <c r="F97" s="31"/>
      <c r="G97" s="12">
        <v>2388.3000000000002</v>
      </c>
      <c r="H97" s="12">
        <v>1.07</v>
      </c>
      <c r="I97" s="13">
        <v>0</v>
      </c>
    </row>
    <row r="98" spans="1:10" s="19" customFormat="1" ht="20.25" customHeight="1" x14ac:dyDescent="0.2">
      <c r="A98" s="76" t="s">
        <v>51</v>
      </c>
      <c r="B98" s="73" t="s">
        <v>118</v>
      </c>
      <c r="C98" s="29"/>
      <c r="D98" s="29">
        <f>E98*G98</f>
        <v>0</v>
      </c>
      <c r="E98" s="30"/>
      <c r="F98" s="31"/>
      <c r="G98" s="12">
        <v>2388.3000000000002</v>
      </c>
      <c r="H98" s="12">
        <v>1.07</v>
      </c>
      <c r="I98" s="13">
        <v>0</v>
      </c>
    </row>
    <row r="99" spans="1:10" s="19" customFormat="1" ht="54.75" customHeight="1" x14ac:dyDescent="0.2">
      <c r="A99" s="76" t="s">
        <v>119</v>
      </c>
      <c r="B99" s="73" t="s">
        <v>53</v>
      </c>
      <c r="C99" s="29"/>
      <c r="D99" s="29">
        <v>23998.3</v>
      </c>
      <c r="E99" s="30"/>
      <c r="F99" s="31"/>
      <c r="G99" s="12">
        <v>2388.3000000000002</v>
      </c>
      <c r="H99" s="12">
        <v>1.07</v>
      </c>
      <c r="I99" s="13">
        <v>0</v>
      </c>
    </row>
    <row r="100" spans="1:10" s="19" customFormat="1" ht="15" x14ac:dyDescent="0.2">
      <c r="A100" s="74" t="s">
        <v>54</v>
      </c>
      <c r="B100" s="72"/>
      <c r="C100" s="91" t="s">
        <v>137</v>
      </c>
      <c r="D100" s="22">
        <f>D101</f>
        <v>0</v>
      </c>
      <c r="E100" s="22">
        <f>D100/G100</f>
        <v>0</v>
      </c>
      <c r="F100" s="23">
        <f>E100/12</f>
        <v>0</v>
      </c>
      <c r="G100" s="12">
        <v>2388.3000000000002</v>
      </c>
      <c r="H100" s="12">
        <v>1.07</v>
      </c>
      <c r="I100" s="13">
        <v>0.18</v>
      </c>
    </row>
    <row r="101" spans="1:10" s="19" customFormat="1" ht="15" x14ac:dyDescent="0.2">
      <c r="A101" s="76" t="s">
        <v>55</v>
      </c>
      <c r="B101" s="72" t="s">
        <v>31</v>
      </c>
      <c r="C101" s="29"/>
      <c r="D101" s="29">
        <v>0</v>
      </c>
      <c r="E101" s="30"/>
      <c r="F101" s="31"/>
      <c r="G101" s="12">
        <v>2388.3000000000002</v>
      </c>
      <c r="H101" s="12">
        <v>1.07</v>
      </c>
      <c r="I101" s="13">
        <v>0.03</v>
      </c>
    </row>
    <row r="102" spans="1:10" s="12" customFormat="1" ht="15" x14ac:dyDescent="0.2">
      <c r="A102" s="74" t="s">
        <v>56</v>
      </c>
      <c r="B102" s="69"/>
      <c r="C102" s="22" t="s">
        <v>138</v>
      </c>
      <c r="D102" s="22">
        <f>D103+D104</f>
        <v>18200</v>
      </c>
      <c r="E102" s="22">
        <f>D102/G102</f>
        <v>7.62</v>
      </c>
      <c r="F102" s="23">
        <f>E102/12</f>
        <v>0.64</v>
      </c>
      <c r="G102" s="12">
        <v>2388.3000000000002</v>
      </c>
      <c r="H102" s="12">
        <v>1.07</v>
      </c>
      <c r="I102" s="13">
        <v>0.48</v>
      </c>
      <c r="J102" s="19"/>
    </row>
    <row r="103" spans="1:10" s="19" customFormat="1" ht="42" customHeight="1" x14ac:dyDescent="0.2">
      <c r="A103" s="84" t="s">
        <v>120</v>
      </c>
      <c r="B103" s="73" t="s">
        <v>33</v>
      </c>
      <c r="C103" s="29"/>
      <c r="D103" s="29">
        <v>18200</v>
      </c>
      <c r="E103" s="30"/>
      <c r="F103" s="31"/>
      <c r="G103" s="12">
        <v>2388.3000000000002</v>
      </c>
      <c r="H103" s="12">
        <v>1.07</v>
      </c>
      <c r="I103" s="13">
        <v>0.04</v>
      </c>
    </row>
    <row r="104" spans="1:10" s="19" customFormat="1" ht="22.5" customHeight="1" x14ac:dyDescent="0.2">
      <c r="A104" s="84" t="s">
        <v>170</v>
      </c>
      <c r="B104" s="73" t="s">
        <v>53</v>
      </c>
      <c r="C104" s="29"/>
      <c r="D104" s="29">
        <v>0</v>
      </c>
      <c r="E104" s="30"/>
      <c r="F104" s="31"/>
      <c r="G104" s="12">
        <v>2388.3000000000002</v>
      </c>
      <c r="H104" s="12">
        <v>1.07</v>
      </c>
      <c r="I104" s="13">
        <v>0.44</v>
      </c>
    </row>
    <row r="105" spans="1:10" s="12" customFormat="1" ht="20.25" customHeight="1" x14ac:dyDescent="0.2">
      <c r="A105" s="74" t="s">
        <v>57</v>
      </c>
      <c r="B105" s="69"/>
      <c r="C105" s="22" t="s">
        <v>139</v>
      </c>
      <c r="D105" s="22">
        <f>D106+D107</f>
        <v>0</v>
      </c>
      <c r="E105" s="22">
        <f>D105/G105</f>
        <v>0</v>
      </c>
      <c r="F105" s="23">
        <f>E105/12</f>
        <v>0</v>
      </c>
      <c r="G105" s="12">
        <v>2388.3000000000002</v>
      </c>
      <c r="H105" s="12">
        <v>1.07</v>
      </c>
      <c r="I105" s="13">
        <v>0.28999999999999998</v>
      </c>
      <c r="J105" s="19"/>
    </row>
    <row r="106" spans="1:10" s="19" customFormat="1" ht="15" x14ac:dyDescent="0.2">
      <c r="A106" s="76" t="s">
        <v>67</v>
      </c>
      <c r="B106" s="72" t="s">
        <v>42</v>
      </c>
      <c r="C106" s="29"/>
      <c r="D106" s="29">
        <v>0</v>
      </c>
      <c r="E106" s="30"/>
      <c r="F106" s="31"/>
      <c r="G106" s="12">
        <v>2388.3000000000002</v>
      </c>
      <c r="H106" s="12">
        <v>1.07</v>
      </c>
      <c r="I106" s="13">
        <v>0.06</v>
      </c>
    </row>
    <row r="107" spans="1:10" s="19" customFormat="1" ht="15.75" thickBot="1" x14ac:dyDescent="0.25">
      <c r="A107" s="76" t="s">
        <v>58</v>
      </c>
      <c r="B107" s="72" t="s">
        <v>42</v>
      </c>
      <c r="C107" s="29"/>
      <c r="D107" s="29">
        <v>0</v>
      </c>
      <c r="E107" s="30"/>
      <c r="F107" s="31"/>
      <c r="G107" s="12">
        <v>2388.3000000000002</v>
      </c>
      <c r="H107" s="12">
        <v>1.07</v>
      </c>
      <c r="I107" s="13">
        <v>0.22</v>
      </c>
    </row>
    <row r="108" spans="1:10" s="12" customFormat="1" ht="163.5" customHeight="1" thickBot="1" x14ac:dyDescent="0.25">
      <c r="A108" s="85" t="s">
        <v>177</v>
      </c>
      <c r="B108" s="69" t="s">
        <v>17</v>
      </c>
      <c r="C108" s="65"/>
      <c r="D108" s="65">
        <v>30000</v>
      </c>
      <c r="E108" s="65">
        <f>D108/G108</f>
        <v>12.56</v>
      </c>
      <c r="F108" s="66">
        <f>E108/12</f>
        <v>1.05</v>
      </c>
      <c r="G108" s="12">
        <v>2388.3000000000002</v>
      </c>
      <c r="H108" s="12">
        <v>1.07</v>
      </c>
      <c r="I108" s="13">
        <v>0.3</v>
      </c>
      <c r="J108" s="19"/>
    </row>
    <row r="109" spans="1:10" s="12" customFormat="1" ht="22.5" customHeight="1" thickBot="1" x14ac:dyDescent="0.25">
      <c r="A109" s="115" t="s">
        <v>173</v>
      </c>
      <c r="B109" s="69" t="s">
        <v>23</v>
      </c>
      <c r="C109" s="86"/>
      <c r="D109" s="86">
        <f>3516.04+19303.14</f>
        <v>22819.18</v>
      </c>
      <c r="E109" s="86">
        <f>D109/G109</f>
        <v>9.5500000000000007</v>
      </c>
      <c r="F109" s="87">
        <f>E109/12</f>
        <v>0.8</v>
      </c>
      <c r="G109" s="12">
        <v>2388.3000000000002</v>
      </c>
      <c r="I109" s="13"/>
      <c r="J109" s="19"/>
    </row>
    <row r="110" spans="1:10" s="12" customFormat="1" ht="18.75" customHeight="1" thickBot="1" x14ac:dyDescent="0.25">
      <c r="A110" s="115" t="s">
        <v>174</v>
      </c>
      <c r="B110" s="69" t="s">
        <v>23</v>
      </c>
      <c r="C110" s="86"/>
      <c r="D110" s="86">
        <f>(3516.04+3452.51+7981.14)</f>
        <v>14949.69</v>
      </c>
      <c r="E110" s="86">
        <f t="shared" ref="E110:E112" si="3">D110/G110</f>
        <v>6.26</v>
      </c>
      <c r="F110" s="87">
        <f t="shared" ref="F110:F112" si="4">E110/12</f>
        <v>0.52</v>
      </c>
      <c r="G110" s="12">
        <v>2388.3000000000002</v>
      </c>
      <c r="I110" s="13"/>
      <c r="J110" s="19"/>
    </row>
    <row r="111" spans="1:10" s="12" customFormat="1" ht="19.5" customHeight="1" thickBot="1" x14ac:dyDescent="0.25">
      <c r="A111" s="115" t="s">
        <v>175</v>
      </c>
      <c r="B111" s="69" t="s">
        <v>23</v>
      </c>
      <c r="C111" s="86"/>
      <c r="D111" s="86">
        <v>45291.44</v>
      </c>
      <c r="E111" s="86">
        <f t="shared" si="3"/>
        <v>18.96</v>
      </c>
      <c r="F111" s="87">
        <f>E111/12+0.01</f>
        <v>1.59</v>
      </c>
      <c r="G111" s="12">
        <v>2388.3000000000002</v>
      </c>
      <c r="I111" s="13"/>
      <c r="J111" s="19"/>
    </row>
    <row r="112" spans="1:10" s="12" customFormat="1" ht="18" customHeight="1" thickBot="1" x14ac:dyDescent="0.25">
      <c r="A112" s="115" t="s">
        <v>176</v>
      </c>
      <c r="B112" s="69" t="s">
        <v>23</v>
      </c>
      <c r="C112" s="86"/>
      <c r="D112" s="86">
        <v>26762.02</v>
      </c>
      <c r="E112" s="86">
        <f t="shared" si="3"/>
        <v>11.21</v>
      </c>
      <c r="F112" s="87">
        <f t="shared" si="4"/>
        <v>0.93</v>
      </c>
      <c r="G112" s="12">
        <v>2388.3000000000002</v>
      </c>
      <c r="I112" s="13"/>
      <c r="J112" s="19"/>
    </row>
    <row r="113" spans="1:10" s="12" customFormat="1" ht="19.5" customHeight="1" thickBot="1" x14ac:dyDescent="0.25">
      <c r="A113" s="88" t="s">
        <v>59</v>
      </c>
      <c r="B113" s="89" t="s">
        <v>14</v>
      </c>
      <c r="C113" s="90"/>
      <c r="D113" s="65">
        <f>E113*G113</f>
        <v>59038.78</v>
      </c>
      <c r="E113" s="65">
        <f>12*F113</f>
        <v>24.72</v>
      </c>
      <c r="F113" s="66">
        <v>2.06</v>
      </c>
      <c r="G113" s="12">
        <v>2388.3000000000002</v>
      </c>
      <c r="I113" s="13"/>
      <c r="J113" s="19"/>
    </row>
    <row r="114" spans="1:10" s="12" customFormat="1" ht="26.25" customHeight="1" thickBot="1" x14ac:dyDescent="0.25">
      <c r="A114" s="62" t="s">
        <v>60</v>
      </c>
      <c r="B114" s="10"/>
      <c r="C114" s="63"/>
      <c r="D114" s="116">
        <f>D14+D28+D39+D40+D47+D48+D51+D61+D62+D63+D64+D78+D88+D93+D100+D102+D105+D108+D113+D41+D112+D111+D110+D109+D49+D50</f>
        <v>774814.6</v>
      </c>
      <c r="E114" s="116">
        <f>E14+E28+E39+E40+E47+E48+E51+E61+E62+E63+E64+E78+E88+E93+E100+E102+E105+E108+E113+E41+E112+E111+E110+E109+E49+E50</f>
        <v>324.41000000000003</v>
      </c>
      <c r="F114" s="116">
        <f>F14+F28+F39+F40+F47+F48+F51+F61+F62+F63+F64+F78+F88+F93+F100+F102+F105+F108+F113+F41+F112+F111+F110+F109+F49+F50</f>
        <v>27.06</v>
      </c>
      <c r="G114" s="12">
        <v>2388.3000000000002</v>
      </c>
      <c r="I114" s="13"/>
      <c r="J114" s="19"/>
    </row>
    <row r="115" spans="1:10" s="36" customFormat="1" ht="20.25" thickBot="1" x14ac:dyDescent="0.25">
      <c r="A115" s="33"/>
      <c r="B115" s="34"/>
      <c r="C115" s="34"/>
      <c r="D115" s="35"/>
      <c r="E115" s="35"/>
      <c r="F115" s="35"/>
      <c r="G115" s="12">
        <v>2388.3000000000002</v>
      </c>
      <c r="I115" s="37"/>
      <c r="J115" s="19"/>
    </row>
    <row r="116" spans="1:10" s="95" customFormat="1" ht="38.25" thickBot="1" x14ac:dyDescent="0.25">
      <c r="A116" s="104" t="s">
        <v>140</v>
      </c>
      <c r="B116" s="93"/>
      <c r="C116" s="94"/>
      <c r="D116" s="97">
        <v>0</v>
      </c>
      <c r="E116" s="97">
        <v>0</v>
      </c>
      <c r="F116" s="97">
        <v>0</v>
      </c>
      <c r="G116" s="95">
        <v>2388.3000000000002</v>
      </c>
      <c r="I116" s="96"/>
    </row>
    <row r="117" spans="1:10" s="12" customFormat="1" ht="15.75" thickBot="1" x14ac:dyDescent="0.25">
      <c r="A117" s="46"/>
      <c r="B117" s="47"/>
      <c r="C117" s="48"/>
      <c r="D117" s="101"/>
      <c r="E117" s="101"/>
      <c r="F117" s="102"/>
      <c r="I117" s="13"/>
    </row>
    <row r="118" spans="1:10" s="12" customFormat="1" ht="20.25" thickBot="1" x14ac:dyDescent="0.25">
      <c r="A118" s="42" t="s">
        <v>61</v>
      </c>
      <c r="B118" s="43"/>
      <c r="C118" s="44"/>
      <c r="D118" s="103">
        <f>D114+D116</f>
        <v>774814.6</v>
      </c>
      <c r="E118" s="103">
        <f>E114+E116</f>
        <v>324.41000000000003</v>
      </c>
      <c r="F118" s="103">
        <f>F114+F116</f>
        <v>27.06</v>
      </c>
      <c r="I118" s="13"/>
    </row>
    <row r="119" spans="1:10" s="12" customFormat="1" ht="15" x14ac:dyDescent="0.2">
      <c r="A119" s="46"/>
      <c r="B119" s="47"/>
      <c r="C119" s="48"/>
      <c r="D119" s="49"/>
      <c r="E119" s="49"/>
      <c r="F119" s="50"/>
      <c r="I119" s="13"/>
    </row>
    <row r="120" spans="1:10" s="12" customFormat="1" ht="37.5" x14ac:dyDescent="0.2">
      <c r="A120" s="117" t="s">
        <v>178</v>
      </c>
      <c r="B120" s="118" t="s">
        <v>23</v>
      </c>
      <c r="C120" s="119" t="s">
        <v>179</v>
      </c>
      <c r="D120" s="118"/>
      <c r="E120" s="120"/>
      <c r="F120" s="121">
        <v>50</v>
      </c>
      <c r="I120" s="13"/>
    </row>
    <row r="121" spans="1:10" s="12" customFormat="1" ht="15" x14ac:dyDescent="0.2">
      <c r="A121" s="46"/>
      <c r="B121" s="47"/>
      <c r="C121" s="48"/>
      <c r="D121" s="49"/>
      <c r="E121" s="49"/>
      <c r="F121" s="50"/>
      <c r="I121" s="13"/>
    </row>
    <row r="122" spans="1:10" s="55" customFormat="1" ht="18.75" x14ac:dyDescent="0.4">
      <c r="A122" s="51"/>
      <c r="B122" s="52"/>
      <c r="C122" s="53"/>
      <c r="D122" s="53"/>
      <c r="E122" s="53"/>
      <c r="F122" s="54"/>
      <c r="I122" s="56"/>
    </row>
    <row r="123" spans="1:10" s="36" customFormat="1" ht="19.5" x14ac:dyDescent="0.2">
      <c r="A123" s="57"/>
      <c r="B123" s="58"/>
      <c r="C123" s="59"/>
      <c r="D123" s="59"/>
      <c r="E123" s="59"/>
      <c r="F123" s="60"/>
      <c r="I123" s="37"/>
    </row>
    <row r="124" spans="1:10" s="39" customFormat="1" ht="14.25" x14ac:dyDescent="0.2">
      <c r="A124" s="139" t="s">
        <v>62</v>
      </c>
      <c r="B124" s="139"/>
      <c r="C124" s="139"/>
      <c r="D124" s="139"/>
      <c r="I124" s="41"/>
    </row>
    <row r="125" spans="1:10" s="39" customFormat="1" x14ac:dyDescent="0.2">
      <c r="F125" s="40"/>
      <c r="I125" s="41"/>
    </row>
    <row r="126" spans="1:10" s="39" customFormat="1" x14ac:dyDescent="0.2">
      <c r="A126" s="38" t="s">
        <v>63</v>
      </c>
      <c r="F126" s="40"/>
      <c r="I126" s="41"/>
    </row>
    <row r="127" spans="1:10" s="39" customFormat="1" x14ac:dyDescent="0.2">
      <c r="F127" s="40"/>
      <c r="I127" s="41"/>
    </row>
    <row r="128" spans="1:10" s="39" customFormat="1" x14ac:dyDescent="0.2">
      <c r="F128" s="40"/>
      <c r="I128" s="41"/>
    </row>
    <row r="129" spans="6:9" s="39" customFormat="1" x14ac:dyDescent="0.2">
      <c r="F129" s="40"/>
      <c r="I129" s="41"/>
    </row>
    <row r="130" spans="6:9" s="39" customFormat="1" x14ac:dyDescent="0.2">
      <c r="F130" s="40"/>
      <c r="I130" s="41"/>
    </row>
    <row r="131" spans="6:9" s="39" customFormat="1" x14ac:dyDescent="0.2">
      <c r="F131" s="40"/>
      <c r="I131" s="41"/>
    </row>
    <row r="132" spans="6:9" s="39" customFormat="1" x14ac:dyDescent="0.2">
      <c r="F132" s="40"/>
      <c r="I132" s="41"/>
    </row>
    <row r="133" spans="6:9" s="39" customFormat="1" x14ac:dyDescent="0.2">
      <c r="F133" s="40"/>
      <c r="I133" s="41"/>
    </row>
    <row r="134" spans="6:9" s="39" customFormat="1" x14ac:dyDescent="0.2">
      <c r="F134" s="40"/>
      <c r="I134" s="41"/>
    </row>
    <row r="135" spans="6:9" s="39" customFormat="1" x14ac:dyDescent="0.2">
      <c r="F135" s="40"/>
      <c r="I135" s="41"/>
    </row>
    <row r="136" spans="6:9" s="39" customFormat="1" x14ac:dyDescent="0.2">
      <c r="F136" s="40"/>
      <c r="I136" s="41"/>
    </row>
    <row r="137" spans="6:9" s="39" customFormat="1" x14ac:dyDescent="0.2">
      <c r="F137" s="40"/>
      <c r="I137" s="41"/>
    </row>
    <row r="138" spans="6:9" s="39" customFormat="1" x14ac:dyDescent="0.2">
      <c r="F138" s="40"/>
      <c r="I138" s="41"/>
    </row>
    <row r="139" spans="6:9" s="39" customFormat="1" x14ac:dyDescent="0.2">
      <c r="F139" s="40"/>
      <c r="I139" s="41"/>
    </row>
    <row r="140" spans="6:9" s="39" customFormat="1" x14ac:dyDescent="0.2">
      <c r="F140" s="40"/>
      <c r="I140" s="41"/>
    </row>
    <row r="141" spans="6:9" s="39" customFormat="1" x14ac:dyDescent="0.2">
      <c r="F141" s="40"/>
      <c r="I141" s="41"/>
    </row>
    <row r="142" spans="6:9" s="39" customFormat="1" x14ac:dyDescent="0.2">
      <c r="F142" s="40"/>
      <c r="I142" s="41"/>
    </row>
    <row r="143" spans="6:9" s="39" customFormat="1" x14ac:dyDescent="0.2">
      <c r="F143" s="40"/>
      <c r="I143" s="41"/>
    </row>
    <row r="144" spans="6:9" s="39" customFormat="1" x14ac:dyDescent="0.2">
      <c r="F144" s="40"/>
      <c r="I144" s="41"/>
    </row>
  </sheetData>
  <mergeCells count="12">
    <mergeCell ref="A124:D124"/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4"/>
  <sheetViews>
    <sheetView tabSelected="1" topLeftCell="A13" zoomScaleNormal="100" workbookViewId="0">
      <selection activeCell="C116" sqref="C11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7.7109375" style="1" bestFit="1" customWidth="1"/>
    <col min="5" max="5" width="13.85546875" style="1" customWidth="1"/>
    <col min="6" max="6" width="20.85546875" style="6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25" t="s">
        <v>128</v>
      </c>
      <c r="B1" s="126"/>
      <c r="C1" s="126"/>
      <c r="D1" s="126"/>
      <c r="E1" s="126"/>
      <c r="F1" s="126"/>
    </row>
    <row r="2" spans="1:9" ht="12.75" customHeight="1" x14ac:dyDescent="0.3">
      <c r="B2" s="127"/>
      <c r="C2" s="127"/>
      <c r="D2" s="127"/>
      <c r="E2" s="126"/>
      <c r="F2" s="126"/>
    </row>
    <row r="3" spans="1:9" ht="21" customHeight="1" x14ac:dyDescent="0.3">
      <c r="A3" s="3" t="s">
        <v>162</v>
      </c>
      <c r="B3" s="127" t="s">
        <v>0</v>
      </c>
      <c r="C3" s="127"/>
      <c r="D3" s="127"/>
      <c r="E3" s="126"/>
      <c r="F3" s="126"/>
    </row>
    <row r="4" spans="1:9" ht="14.25" customHeight="1" x14ac:dyDescent="0.3">
      <c r="B4" s="127" t="s">
        <v>129</v>
      </c>
      <c r="C4" s="127"/>
      <c r="D4" s="127"/>
      <c r="E4" s="126"/>
      <c r="F4" s="126"/>
    </row>
    <row r="5" spans="1:9" ht="33" customHeight="1" x14ac:dyDescent="0.4">
      <c r="A5" s="128"/>
      <c r="B5" s="129"/>
      <c r="C5" s="129"/>
      <c r="D5" s="129"/>
      <c r="E5" s="129"/>
      <c r="F5" s="129"/>
      <c r="I5" s="1"/>
    </row>
    <row r="6" spans="1:9" ht="21" customHeight="1" x14ac:dyDescent="0.2">
      <c r="A6" s="130" t="s">
        <v>163</v>
      </c>
      <c r="B6" s="130"/>
      <c r="C6" s="130"/>
      <c r="D6" s="130"/>
      <c r="E6" s="130"/>
      <c r="F6" s="130"/>
      <c r="I6" s="1"/>
    </row>
    <row r="7" spans="1:9" s="4" customFormat="1" ht="22.5" customHeight="1" x14ac:dyDescent="0.4">
      <c r="A7" s="123" t="s">
        <v>1</v>
      </c>
      <c r="B7" s="123"/>
      <c r="C7" s="123"/>
      <c r="D7" s="123"/>
      <c r="E7" s="124"/>
      <c r="F7" s="124"/>
      <c r="I7" s="5"/>
    </row>
    <row r="8" spans="1:9" s="6" customFormat="1" ht="18.75" customHeight="1" x14ac:dyDescent="0.4">
      <c r="A8" s="123" t="s">
        <v>68</v>
      </c>
      <c r="B8" s="123"/>
      <c r="C8" s="123"/>
      <c r="D8" s="123"/>
      <c r="E8" s="124"/>
      <c r="F8" s="124"/>
    </row>
    <row r="9" spans="1:9" s="7" customFormat="1" ht="17.25" customHeight="1" x14ac:dyDescent="0.2">
      <c r="A9" s="131" t="s">
        <v>2</v>
      </c>
      <c r="B9" s="131"/>
      <c r="C9" s="131"/>
      <c r="D9" s="131"/>
      <c r="E9" s="132"/>
      <c r="F9" s="132"/>
    </row>
    <row r="10" spans="1:9" s="6" customFormat="1" ht="30" customHeight="1" thickBot="1" x14ac:dyDescent="0.25">
      <c r="A10" s="133" t="s">
        <v>3</v>
      </c>
      <c r="B10" s="133"/>
      <c r="C10" s="133"/>
      <c r="D10" s="133"/>
      <c r="E10" s="134"/>
      <c r="F10" s="134"/>
    </row>
    <row r="11" spans="1:9" s="12" customFormat="1" ht="139.5" customHeight="1" thickBot="1" x14ac:dyDescent="0.25">
      <c r="A11" s="8" t="s">
        <v>4</v>
      </c>
      <c r="B11" s="9" t="s">
        <v>5</v>
      </c>
      <c r="C11" s="10" t="s">
        <v>76</v>
      </c>
      <c r="D11" s="10" t="s">
        <v>7</v>
      </c>
      <c r="E11" s="10" t="s">
        <v>6</v>
      </c>
      <c r="F11" s="11" t="s">
        <v>8</v>
      </c>
      <c r="I11" s="13"/>
    </row>
    <row r="12" spans="1:9" s="19" customFormat="1" ht="16.5" customHeight="1" x14ac:dyDescent="0.2">
      <c r="A12" s="14">
        <v>1</v>
      </c>
      <c r="B12" s="15">
        <v>2</v>
      </c>
      <c r="C12" s="16">
        <v>3</v>
      </c>
      <c r="D12" s="16">
        <v>4</v>
      </c>
      <c r="E12" s="17">
        <v>5</v>
      </c>
      <c r="F12" s="18">
        <v>6</v>
      </c>
      <c r="I12" s="20"/>
    </row>
    <row r="13" spans="1:9" s="19" customFormat="1" ht="44.25" customHeight="1" x14ac:dyDescent="0.2">
      <c r="A13" s="135" t="s">
        <v>9</v>
      </c>
      <c r="B13" s="136"/>
      <c r="C13" s="136"/>
      <c r="D13" s="136"/>
      <c r="E13" s="137"/>
      <c r="F13" s="138"/>
      <c r="I13" s="20"/>
    </row>
    <row r="14" spans="1:9" s="12" customFormat="1" ht="15" x14ac:dyDescent="0.2">
      <c r="A14" s="67" t="s">
        <v>69</v>
      </c>
      <c r="B14" s="69" t="s">
        <v>23</v>
      </c>
      <c r="C14" s="21" t="s">
        <v>121</v>
      </c>
      <c r="D14" s="21">
        <f>E14*G14</f>
        <v>107186.9</v>
      </c>
      <c r="E14" s="22">
        <f>F14*12</f>
        <v>44.88</v>
      </c>
      <c r="F14" s="23">
        <f>F25+F27</f>
        <v>3.74</v>
      </c>
      <c r="G14" s="12">
        <v>2388.3000000000002</v>
      </c>
      <c r="H14" s="12">
        <v>1.07</v>
      </c>
      <c r="I14" s="13">
        <v>2.2400000000000002</v>
      </c>
    </row>
    <row r="15" spans="1:9" s="12" customFormat="1" ht="26.25" customHeight="1" x14ac:dyDescent="0.2">
      <c r="A15" s="82" t="s">
        <v>10</v>
      </c>
      <c r="B15" s="83" t="s">
        <v>11</v>
      </c>
      <c r="C15" s="21"/>
      <c r="D15" s="21"/>
      <c r="E15" s="22"/>
      <c r="F15" s="23"/>
      <c r="G15" s="12">
        <v>2388.3000000000002</v>
      </c>
      <c r="I15" s="13"/>
    </row>
    <row r="16" spans="1:9" s="12" customFormat="1" ht="15" x14ac:dyDescent="0.2">
      <c r="A16" s="82" t="s">
        <v>12</v>
      </c>
      <c r="B16" s="83" t="s">
        <v>11</v>
      </c>
      <c r="C16" s="21"/>
      <c r="D16" s="21"/>
      <c r="E16" s="22"/>
      <c r="F16" s="23"/>
      <c r="G16" s="12">
        <v>2388.3000000000002</v>
      </c>
      <c r="I16" s="13"/>
    </row>
    <row r="17" spans="1:9" s="12" customFormat="1" ht="120" customHeight="1" x14ac:dyDescent="0.2">
      <c r="A17" s="82" t="s">
        <v>70</v>
      </c>
      <c r="B17" s="83" t="s">
        <v>33</v>
      </c>
      <c r="C17" s="21"/>
      <c r="D17" s="21"/>
      <c r="E17" s="22"/>
      <c r="F17" s="23"/>
      <c r="G17" s="12">
        <v>2388.3000000000002</v>
      </c>
      <c r="I17" s="13"/>
    </row>
    <row r="18" spans="1:9" s="12" customFormat="1" ht="15" x14ac:dyDescent="0.2">
      <c r="A18" s="82" t="s">
        <v>71</v>
      </c>
      <c r="B18" s="83" t="s">
        <v>11</v>
      </c>
      <c r="C18" s="21"/>
      <c r="D18" s="21"/>
      <c r="E18" s="22"/>
      <c r="F18" s="23"/>
      <c r="G18" s="12">
        <v>2388.3000000000002</v>
      </c>
      <c r="I18" s="13"/>
    </row>
    <row r="19" spans="1:9" s="12" customFormat="1" ht="15" x14ac:dyDescent="0.2">
      <c r="A19" s="82" t="s">
        <v>72</v>
      </c>
      <c r="B19" s="83" t="s">
        <v>11</v>
      </c>
      <c r="C19" s="21"/>
      <c r="D19" s="21"/>
      <c r="E19" s="22"/>
      <c r="F19" s="23"/>
      <c r="G19" s="12">
        <v>2388.3000000000002</v>
      </c>
      <c r="I19" s="13"/>
    </row>
    <row r="20" spans="1:9" s="12" customFormat="1" ht="29.25" customHeight="1" x14ac:dyDescent="0.2">
      <c r="A20" s="82" t="s">
        <v>73</v>
      </c>
      <c r="B20" s="83" t="s">
        <v>17</v>
      </c>
      <c r="C20" s="24"/>
      <c r="D20" s="24"/>
      <c r="E20" s="25"/>
      <c r="F20" s="26"/>
      <c r="G20" s="12">
        <v>2388.3000000000002</v>
      </c>
      <c r="I20" s="13"/>
    </row>
    <row r="21" spans="1:9" s="12" customFormat="1" ht="15" x14ac:dyDescent="0.2">
      <c r="A21" s="82" t="s">
        <v>74</v>
      </c>
      <c r="B21" s="83" t="s">
        <v>20</v>
      </c>
      <c r="C21" s="24"/>
      <c r="D21" s="24"/>
      <c r="E21" s="25"/>
      <c r="F21" s="26"/>
      <c r="G21" s="12">
        <v>2388.3000000000002</v>
      </c>
      <c r="I21" s="13"/>
    </row>
    <row r="22" spans="1:9" s="12" customFormat="1" ht="15" x14ac:dyDescent="0.2">
      <c r="A22" s="82" t="s">
        <v>164</v>
      </c>
      <c r="B22" s="83" t="s">
        <v>11</v>
      </c>
      <c r="C22" s="24"/>
      <c r="D22" s="24"/>
      <c r="E22" s="25"/>
      <c r="F22" s="26"/>
      <c r="G22" s="12">
        <v>2388.3000000000002</v>
      </c>
      <c r="I22" s="13"/>
    </row>
    <row r="23" spans="1:9" s="12" customFormat="1" ht="15" x14ac:dyDescent="0.2">
      <c r="A23" s="82" t="s">
        <v>165</v>
      </c>
      <c r="B23" s="83" t="s">
        <v>11</v>
      </c>
      <c r="C23" s="24"/>
      <c r="D23" s="24"/>
      <c r="E23" s="25"/>
      <c r="F23" s="26"/>
      <c r="I23" s="13"/>
    </row>
    <row r="24" spans="1:9" s="12" customFormat="1" ht="15" x14ac:dyDescent="0.2">
      <c r="A24" s="82" t="s">
        <v>75</v>
      </c>
      <c r="B24" s="83" t="s">
        <v>31</v>
      </c>
      <c r="C24" s="24"/>
      <c r="D24" s="24"/>
      <c r="E24" s="25"/>
      <c r="F24" s="26"/>
      <c r="G24" s="12">
        <v>2388.3000000000002</v>
      </c>
      <c r="I24" s="13"/>
    </row>
    <row r="25" spans="1:9" s="12" customFormat="1" ht="15" x14ac:dyDescent="0.2">
      <c r="A25" s="67" t="s">
        <v>66</v>
      </c>
      <c r="B25" s="68"/>
      <c r="C25" s="24"/>
      <c r="D25" s="24"/>
      <c r="E25" s="25"/>
      <c r="F25" s="23">
        <v>3.61</v>
      </c>
      <c r="G25" s="12">
        <v>2388.3000000000002</v>
      </c>
      <c r="I25" s="13"/>
    </row>
    <row r="26" spans="1:9" s="12" customFormat="1" ht="15" x14ac:dyDescent="0.2">
      <c r="A26" s="70" t="s">
        <v>64</v>
      </c>
      <c r="B26" s="68" t="s">
        <v>11</v>
      </c>
      <c r="C26" s="24"/>
      <c r="D26" s="24"/>
      <c r="E26" s="25"/>
      <c r="F26" s="26">
        <v>0.13</v>
      </c>
      <c r="G26" s="12">
        <v>2388.3000000000002</v>
      </c>
      <c r="I26" s="13"/>
    </row>
    <row r="27" spans="1:9" s="12" customFormat="1" ht="15" x14ac:dyDescent="0.2">
      <c r="A27" s="67" t="s">
        <v>66</v>
      </c>
      <c r="B27" s="68"/>
      <c r="C27" s="24"/>
      <c r="D27" s="24"/>
      <c r="E27" s="25"/>
      <c r="F27" s="23">
        <f>F26</f>
        <v>0.13</v>
      </c>
      <c r="G27" s="12">
        <v>2388.3000000000002</v>
      </c>
      <c r="I27" s="13"/>
    </row>
    <row r="28" spans="1:9" s="12" customFormat="1" ht="30" x14ac:dyDescent="0.2">
      <c r="A28" s="67" t="s">
        <v>13</v>
      </c>
      <c r="B28" s="71" t="s">
        <v>14</v>
      </c>
      <c r="C28" s="21" t="s">
        <v>122</v>
      </c>
      <c r="D28" s="21">
        <f>E28*G28</f>
        <v>118364.15</v>
      </c>
      <c r="E28" s="22">
        <f>F28*12</f>
        <v>49.56</v>
      </c>
      <c r="F28" s="23">
        <v>4.13</v>
      </c>
      <c r="G28" s="12">
        <v>2388.3000000000002</v>
      </c>
      <c r="H28" s="12">
        <v>1.07</v>
      </c>
      <c r="I28" s="13">
        <v>2.74</v>
      </c>
    </row>
    <row r="29" spans="1:9" s="12" customFormat="1" ht="15" x14ac:dyDescent="0.2">
      <c r="A29" s="82" t="s">
        <v>77</v>
      </c>
      <c r="B29" s="83" t="s">
        <v>14</v>
      </c>
      <c r="C29" s="21"/>
      <c r="D29" s="21"/>
      <c r="E29" s="22"/>
      <c r="F29" s="23"/>
      <c r="G29" s="12">
        <v>2388.3000000000002</v>
      </c>
      <c r="I29" s="13"/>
    </row>
    <row r="30" spans="1:9" s="12" customFormat="1" ht="15" x14ac:dyDescent="0.2">
      <c r="A30" s="82" t="s">
        <v>78</v>
      </c>
      <c r="B30" s="83" t="s">
        <v>79</v>
      </c>
      <c r="C30" s="21"/>
      <c r="D30" s="21"/>
      <c r="E30" s="22"/>
      <c r="F30" s="23"/>
      <c r="G30" s="12">
        <v>2388.3000000000002</v>
      </c>
      <c r="I30" s="13"/>
    </row>
    <row r="31" spans="1:9" s="12" customFormat="1" ht="15" x14ac:dyDescent="0.2">
      <c r="A31" s="82" t="s">
        <v>80</v>
      </c>
      <c r="B31" s="83" t="s">
        <v>81</v>
      </c>
      <c r="C31" s="21"/>
      <c r="D31" s="21"/>
      <c r="E31" s="22"/>
      <c r="F31" s="23"/>
      <c r="G31" s="12">
        <v>2388.3000000000002</v>
      </c>
      <c r="I31" s="13"/>
    </row>
    <row r="32" spans="1:9" s="12" customFormat="1" ht="15" x14ac:dyDescent="0.2">
      <c r="A32" s="82" t="s">
        <v>15</v>
      </c>
      <c r="B32" s="83" t="s">
        <v>14</v>
      </c>
      <c r="C32" s="21"/>
      <c r="D32" s="21"/>
      <c r="E32" s="22"/>
      <c r="F32" s="23"/>
      <c r="G32" s="12">
        <v>2388.3000000000002</v>
      </c>
      <c r="I32" s="13"/>
    </row>
    <row r="33" spans="1:9" s="12" customFormat="1" ht="25.5" x14ac:dyDescent="0.2">
      <c r="A33" s="82" t="s">
        <v>16</v>
      </c>
      <c r="B33" s="83" t="s">
        <v>17</v>
      </c>
      <c r="C33" s="21"/>
      <c r="D33" s="21"/>
      <c r="E33" s="22"/>
      <c r="F33" s="23"/>
      <c r="G33" s="12">
        <v>2388.3000000000002</v>
      </c>
      <c r="I33" s="13"/>
    </row>
    <row r="34" spans="1:9" s="12" customFormat="1" ht="15" x14ac:dyDescent="0.2">
      <c r="A34" s="82" t="s">
        <v>82</v>
      </c>
      <c r="B34" s="83" t="s">
        <v>14</v>
      </c>
      <c r="C34" s="21"/>
      <c r="D34" s="21"/>
      <c r="E34" s="22"/>
      <c r="F34" s="23"/>
      <c r="G34" s="12">
        <v>2388.3000000000002</v>
      </c>
      <c r="I34" s="13"/>
    </row>
    <row r="35" spans="1:9" s="12" customFormat="1" ht="15" x14ac:dyDescent="0.2">
      <c r="A35" s="82" t="s">
        <v>83</v>
      </c>
      <c r="B35" s="83" t="s">
        <v>14</v>
      </c>
      <c r="C35" s="21"/>
      <c r="D35" s="21"/>
      <c r="E35" s="22"/>
      <c r="F35" s="23"/>
      <c r="G35" s="12">
        <v>2388.3000000000002</v>
      </c>
      <c r="I35" s="13"/>
    </row>
    <row r="36" spans="1:9" s="12" customFormat="1" ht="25.5" x14ac:dyDescent="0.2">
      <c r="A36" s="82" t="s">
        <v>84</v>
      </c>
      <c r="B36" s="83" t="s">
        <v>18</v>
      </c>
      <c r="C36" s="21"/>
      <c r="D36" s="21"/>
      <c r="E36" s="22"/>
      <c r="F36" s="23"/>
      <c r="G36" s="12">
        <v>2388.3000000000002</v>
      </c>
      <c r="I36" s="13"/>
    </row>
    <row r="37" spans="1:9" s="12" customFormat="1" ht="25.5" x14ac:dyDescent="0.2">
      <c r="A37" s="82" t="s">
        <v>85</v>
      </c>
      <c r="B37" s="83" t="s">
        <v>17</v>
      </c>
      <c r="C37" s="21"/>
      <c r="D37" s="21"/>
      <c r="E37" s="22"/>
      <c r="F37" s="23"/>
      <c r="G37" s="12">
        <v>2388.3000000000002</v>
      </c>
      <c r="I37" s="13"/>
    </row>
    <row r="38" spans="1:9" s="12" customFormat="1" ht="27.75" customHeight="1" x14ac:dyDescent="0.2">
      <c r="A38" s="82" t="s">
        <v>86</v>
      </c>
      <c r="B38" s="83" t="s">
        <v>14</v>
      </c>
      <c r="C38" s="21"/>
      <c r="D38" s="21"/>
      <c r="E38" s="22"/>
      <c r="F38" s="23"/>
      <c r="G38" s="12">
        <v>2388.3000000000002</v>
      </c>
      <c r="I38" s="13"/>
    </row>
    <row r="39" spans="1:9" s="27" customFormat="1" ht="15" x14ac:dyDescent="0.2">
      <c r="A39" s="74" t="s">
        <v>19</v>
      </c>
      <c r="B39" s="69" t="s">
        <v>20</v>
      </c>
      <c r="C39" s="21" t="s">
        <v>121</v>
      </c>
      <c r="D39" s="21">
        <f t="shared" ref="D39:D51" si="0">E39*G39</f>
        <v>25793.64</v>
      </c>
      <c r="E39" s="22">
        <f t="shared" ref="E39:E51" si="1">F39*12</f>
        <v>10.8</v>
      </c>
      <c r="F39" s="23">
        <v>0.9</v>
      </c>
      <c r="G39" s="12">
        <v>2388.3000000000002</v>
      </c>
      <c r="H39" s="12">
        <v>1.07</v>
      </c>
      <c r="I39" s="13">
        <v>0.6</v>
      </c>
    </row>
    <row r="40" spans="1:9" s="12" customFormat="1" ht="15" x14ac:dyDescent="0.2">
      <c r="A40" s="74" t="s">
        <v>21</v>
      </c>
      <c r="B40" s="69" t="s">
        <v>22</v>
      </c>
      <c r="C40" s="21" t="s">
        <v>121</v>
      </c>
      <c r="D40" s="21">
        <f t="shared" si="0"/>
        <v>83972.63</v>
      </c>
      <c r="E40" s="22">
        <f t="shared" si="1"/>
        <v>35.159999999999997</v>
      </c>
      <c r="F40" s="23">
        <v>2.93</v>
      </c>
      <c r="G40" s="12">
        <v>2388.3000000000002</v>
      </c>
      <c r="H40" s="12">
        <v>1.07</v>
      </c>
      <c r="I40" s="13">
        <v>1.94</v>
      </c>
    </row>
    <row r="41" spans="1:9" s="12" customFormat="1" ht="15" x14ac:dyDescent="0.2">
      <c r="A41" s="74" t="s">
        <v>87</v>
      </c>
      <c r="B41" s="69" t="s">
        <v>14</v>
      </c>
      <c r="C41" s="21" t="s">
        <v>130</v>
      </c>
      <c r="D41" s="21">
        <f>E41*G41</f>
        <v>96296.26</v>
      </c>
      <c r="E41" s="22">
        <f>12*F41</f>
        <v>40.32</v>
      </c>
      <c r="F41" s="23">
        <v>3.36</v>
      </c>
      <c r="G41" s="12">
        <v>2388.3000000000002</v>
      </c>
      <c r="I41" s="13"/>
    </row>
    <row r="42" spans="1:9" s="12" customFormat="1" ht="17.25" customHeight="1" x14ac:dyDescent="0.2">
      <c r="A42" s="82" t="s">
        <v>88</v>
      </c>
      <c r="B42" s="83" t="s">
        <v>33</v>
      </c>
      <c r="C42" s="21"/>
      <c r="D42" s="21"/>
      <c r="E42" s="22"/>
      <c r="F42" s="23"/>
      <c r="G42" s="12">
        <v>2388.3000000000002</v>
      </c>
      <c r="I42" s="13"/>
    </row>
    <row r="43" spans="1:9" s="12" customFormat="1" ht="21" customHeight="1" x14ac:dyDescent="0.2">
      <c r="A43" s="82" t="s">
        <v>89</v>
      </c>
      <c r="B43" s="83" t="s">
        <v>31</v>
      </c>
      <c r="C43" s="21"/>
      <c r="D43" s="21"/>
      <c r="E43" s="22"/>
      <c r="F43" s="23"/>
      <c r="G43" s="12">
        <v>2388.3000000000002</v>
      </c>
      <c r="I43" s="13"/>
    </row>
    <row r="44" spans="1:9" s="12" customFormat="1" ht="15" x14ac:dyDescent="0.2">
      <c r="A44" s="82" t="s">
        <v>90</v>
      </c>
      <c r="B44" s="83" t="s">
        <v>91</v>
      </c>
      <c r="C44" s="21"/>
      <c r="D44" s="21"/>
      <c r="E44" s="22"/>
      <c r="F44" s="23"/>
      <c r="G44" s="12">
        <v>2388.3000000000002</v>
      </c>
      <c r="I44" s="13"/>
    </row>
    <row r="45" spans="1:9" s="12" customFormat="1" ht="15" x14ac:dyDescent="0.2">
      <c r="A45" s="82" t="s">
        <v>92</v>
      </c>
      <c r="B45" s="83" t="s">
        <v>93</v>
      </c>
      <c r="C45" s="21"/>
      <c r="D45" s="21"/>
      <c r="E45" s="22"/>
      <c r="F45" s="23"/>
      <c r="G45" s="12">
        <v>2388.3000000000002</v>
      </c>
      <c r="I45" s="13"/>
    </row>
    <row r="46" spans="1:9" s="12" customFormat="1" ht="15" x14ac:dyDescent="0.2">
      <c r="A46" s="82" t="s">
        <v>94</v>
      </c>
      <c r="B46" s="83" t="s">
        <v>91</v>
      </c>
      <c r="C46" s="21"/>
      <c r="D46" s="21"/>
      <c r="E46" s="22"/>
      <c r="F46" s="23"/>
      <c r="G46" s="12">
        <v>2388.3000000000002</v>
      </c>
      <c r="I46" s="13"/>
    </row>
    <row r="47" spans="1:9" s="19" customFormat="1" ht="33.75" customHeight="1" x14ac:dyDescent="0.2">
      <c r="A47" s="74" t="s">
        <v>95</v>
      </c>
      <c r="B47" s="69" t="s">
        <v>23</v>
      </c>
      <c r="C47" s="21" t="s">
        <v>124</v>
      </c>
      <c r="D47" s="21">
        <v>2439.9899999999998</v>
      </c>
      <c r="E47" s="22">
        <f>D47/G47</f>
        <v>1.02</v>
      </c>
      <c r="F47" s="23">
        <f>E47/12</f>
        <v>0.09</v>
      </c>
      <c r="G47" s="12">
        <v>2388.3000000000002</v>
      </c>
      <c r="H47" s="12">
        <v>1.07</v>
      </c>
      <c r="I47" s="13">
        <v>0.05</v>
      </c>
    </row>
    <row r="48" spans="1:9" s="19" customFormat="1" ht="37.5" customHeight="1" x14ac:dyDescent="0.2">
      <c r="A48" s="74" t="s">
        <v>96</v>
      </c>
      <c r="B48" s="69" t="s">
        <v>23</v>
      </c>
      <c r="C48" s="21" t="s">
        <v>124</v>
      </c>
      <c r="D48" s="21">
        <v>15405.72</v>
      </c>
      <c r="E48" s="22">
        <f>D48/G48</f>
        <v>6.45</v>
      </c>
      <c r="F48" s="23">
        <f>E48/12</f>
        <v>0.54</v>
      </c>
      <c r="G48" s="12">
        <v>2388.3000000000002</v>
      </c>
      <c r="H48" s="12">
        <v>1.07</v>
      </c>
      <c r="I48" s="13">
        <v>0.35</v>
      </c>
    </row>
    <row r="49" spans="1:10" s="19" customFormat="1" ht="22.5" customHeight="1" x14ac:dyDescent="0.2">
      <c r="A49" s="74" t="s">
        <v>168</v>
      </c>
      <c r="B49" s="69" t="s">
        <v>45</v>
      </c>
      <c r="C49" s="21" t="s">
        <v>124</v>
      </c>
      <c r="D49" s="21">
        <v>4363.0200000000004</v>
      </c>
      <c r="E49" s="22">
        <f>D49/G49</f>
        <v>1.83</v>
      </c>
      <c r="F49" s="23">
        <f>E49/12</f>
        <v>0.15</v>
      </c>
      <c r="G49" s="12">
        <v>2388.3000000000002</v>
      </c>
      <c r="H49" s="12"/>
      <c r="I49" s="13"/>
    </row>
    <row r="50" spans="1:10" s="19" customFormat="1" ht="22.5" customHeight="1" x14ac:dyDescent="0.2">
      <c r="A50" s="74" t="s">
        <v>169</v>
      </c>
      <c r="B50" s="69" t="s">
        <v>45</v>
      </c>
      <c r="C50" s="21" t="s">
        <v>124</v>
      </c>
      <c r="D50" s="21">
        <v>15405.68</v>
      </c>
      <c r="E50" s="22">
        <f>D50/G50</f>
        <v>6.45</v>
      </c>
      <c r="F50" s="23">
        <f>E50/12</f>
        <v>0.54</v>
      </c>
      <c r="G50" s="12">
        <v>2388.3000000000002</v>
      </c>
      <c r="H50" s="12"/>
      <c r="I50" s="13"/>
    </row>
    <row r="51" spans="1:10" s="19" customFormat="1" ht="30" x14ac:dyDescent="0.2">
      <c r="A51" s="74" t="s">
        <v>24</v>
      </c>
      <c r="B51" s="69"/>
      <c r="C51" s="21" t="s">
        <v>131</v>
      </c>
      <c r="D51" s="21">
        <f t="shared" si="0"/>
        <v>6305.11</v>
      </c>
      <c r="E51" s="22">
        <f t="shared" si="1"/>
        <v>2.64</v>
      </c>
      <c r="F51" s="23">
        <v>0.22</v>
      </c>
      <c r="G51" s="12">
        <v>2388.3000000000002</v>
      </c>
      <c r="H51" s="12">
        <v>1.07</v>
      </c>
      <c r="I51" s="13">
        <v>0.14000000000000001</v>
      </c>
    </row>
    <row r="52" spans="1:10" s="19" customFormat="1" ht="25.5" x14ac:dyDescent="0.2">
      <c r="A52" s="84" t="s">
        <v>97</v>
      </c>
      <c r="B52" s="78" t="s">
        <v>53</v>
      </c>
      <c r="C52" s="21"/>
      <c r="D52" s="21"/>
      <c r="E52" s="22"/>
      <c r="F52" s="23"/>
      <c r="G52" s="12">
        <v>2388.3000000000002</v>
      </c>
      <c r="H52" s="12"/>
      <c r="I52" s="13"/>
    </row>
    <row r="53" spans="1:10" s="19" customFormat="1" ht="30" customHeight="1" x14ac:dyDescent="0.2">
      <c r="A53" s="84" t="s">
        <v>98</v>
      </c>
      <c r="B53" s="78" t="s">
        <v>53</v>
      </c>
      <c r="C53" s="21"/>
      <c r="D53" s="21"/>
      <c r="E53" s="22"/>
      <c r="F53" s="23"/>
      <c r="G53" s="12">
        <v>2388.3000000000002</v>
      </c>
      <c r="H53" s="12"/>
      <c r="I53" s="13"/>
    </row>
    <row r="54" spans="1:10" s="19" customFormat="1" ht="15" x14ac:dyDescent="0.2">
      <c r="A54" s="84" t="s">
        <v>99</v>
      </c>
      <c r="B54" s="78" t="s">
        <v>11</v>
      </c>
      <c r="C54" s="21"/>
      <c r="D54" s="21"/>
      <c r="E54" s="22"/>
      <c r="F54" s="23"/>
      <c r="G54" s="12">
        <v>2388.3000000000002</v>
      </c>
      <c r="H54" s="12"/>
      <c r="I54" s="13"/>
    </row>
    <row r="55" spans="1:10" s="19" customFormat="1" ht="15" x14ac:dyDescent="0.2">
      <c r="A55" s="84" t="s">
        <v>100</v>
      </c>
      <c r="B55" s="78" t="s">
        <v>53</v>
      </c>
      <c r="C55" s="21"/>
      <c r="D55" s="21"/>
      <c r="E55" s="22"/>
      <c r="F55" s="23"/>
      <c r="G55" s="12">
        <v>2388.3000000000002</v>
      </c>
      <c r="H55" s="12"/>
      <c r="I55" s="13"/>
    </row>
    <row r="56" spans="1:10" s="19" customFormat="1" ht="25.5" x14ac:dyDescent="0.2">
      <c r="A56" s="84" t="s">
        <v>101</v>
      </c>
      <c r="B56" s="78" t="s">
        <v>53</v>
      </c>
      <c r="C56" s="21"/>
      <c r="D56" s="21"/>
      <c r="E56" s="22"/>
      <c r="F56" s="23"/>
      <c r="G56" s="12">
        <v>2388.3000000000002</v>
      </c>
      <c r="H56" s="12"/>
      <c r="I56" s="13"/>
    </row>
    <row r="57" spans="1:10" s="19" customFormat="1" ht="15" x14ac:dyDescent="0.2">
      <c r="A57" s="84" t="s">
        <v>102</v>
      </c>
      <c r="B57" s="78" t="s">
        <v>53</v>
      </c>
      <c r="C57" s="21"/>
      <c r="D57" s="21"/>
      <c r="E57" s="22"/>
      <c r="F57" s="23"/>
      <c r="G57" s="12">
        <v>2388.3000000000002</v>
      </c>
      <c r="H57" s="12"/>
      <c r="I57" s="13"/>
    </row>
    <row r="58" spans="1:10" s="19" customFormat="1" ht="25.5" x14ac:dyDescent="0.2">
      <c r="A58" s="84" t="s">
        <v>103</v>
      </c>
      <c r="B58" s="78" t="s">
        <v>53</v>
      </c>
      <c r="C58" s="21"/>
      <c r="D58" s="21"/>
      <c r="E58" s="22"/>
      <c r="F58" s="23"/>
      <c r="G58" s="12">
        <v>2388.3000000000002</v>
      </c>
      <c r="H58" s="12"/>
      <c r="I58" s="13"/>
    </row>
    <row r="59" spans="1:10" s="19" customFormat="1" ht="15" x14ac:dyDescent="0.2">
      <c r="A59" s="84" t="s">
        <v>104</v>
      </c>
      <c r="B59" s="78" t="s">
        <v>53</v>
      </c>
      <c r="C59" s="21"/>
      <c r="D59" s="21"/>
      <c r="E59" s="22"/>
      <c r="F59" s="23"/>
      <c r="G59" s="12">
        <v>2388.3000000000002</v>
      </c>
      <c r="H59" s="12"/>
      <c r="I59" s="13"/>
    </row>
    <row r="60" spans="1:10" s="19" customFormat="1" ht="21.75" customHeight="1" x14ac:dyDescent="0.2">
      <c r="A60" s="84" t="s">
        <v>105</v>
      </c>
      <c r="B60" s="78" t="s">
        <v>53</v>
      </c>
      <c r="C60" s="21"/>
      <c r="D60" s="21"/>
      <c r="E60" s="22"/>
      <c r="F60" s="23"/>
      <c r="G60" s="12">
        <v>2388.3000000000002</v>
      </c>
      <c r="H60" s="12"/>
      <c r="I60" s="13"/>
    </row>
    <row r="61" spans="1:10" s="12" customFormat="1" ht="15" x14ac:dyDescent="0.2">
      <c r="A61" s="74" t="s">
        <v>25</v>
      </c>
      <c r="B61" s="69" t="s">
        <v>26</v>
      </c>
      <c r="C61" s="21" t="s">
        <v>132</v>
      </c>
      <c r="D61" s="21">
        <f>E61*G61</f>
        <v>2292.77</v>
      </c>
      <c r="E61" s="22">
        <f>12*F61</f>
        <v>0.96</v>
      </c>
      <c r="F61" s="23">
        <v>0.08</v>
      </c>
      <c r="G61" s="12">
        <v>2388.3000000000002</v>
      </c>
      <c r="H61" s="12">
        <v>1.07</v>
      </c>
      <c r="I61" s="13">
        <v>0.03</v>
      </c>
      <c r="J61" s="19"/>
    </row>
    <row r="62" spans="1:10" s="12" customFormat="1" ht="15" x14ac:dyDescent="0.2">
      <c r="A62" s="74" t="s">
        <v>27</v>
      </c>
      <c r="B62" s="75" t="s">
        <v>28</v>
      </c>
      <c r="C62" s="28" t="s">
        <v>132</v>
      </c>
      <c r="D62" s="21">
        <f>E62*G62</f>
        <v>1432.98</v>
      </c>
      <c r="E62" s="22">
        <f>12*F62</f>
        <v>0.6</v>
      </c>
      <c r="F62" s="23">
        <v>0.05</v>
      </c>
      <c r="G62" s="12">
        <v>2388.3000000000002</v>
      </c>
      <c r="H62" s="12">
        <v>1.07</v>
      </c>
      <c r="I62" s="13">
        <v>0.02</v>
      </c>
      <c r="J62" s="19"/>
    </row>
    <row r="63" spans="1:10" s="27" customFormat="1" ht="30" x14ac:dyDescent="0.2">
      <c r="A63" s="74" t="s">
        <v>29</v>
      </c>
      <c r="B63" s="69"/>
      <c r="C63" s="28" t="s">
        <v>127</v>
      </c>
      <c r="D63" s="21">
        <v>3535</v>
      </c>
      <c r="E63" s="22">
        <f>D63/G63</f>
        <v>1.48</v>
      </c>
      <c r="F63" s="23">
        <f>E63/12</f>
        <v>0.12</v>
      </c>
      <c r="G63" s="12">
        <v>2388.3000000000002</v>
      </c>
      <c r="H63" s="12">
        <v>1.07</v>
      </c>
      <c r="I63" s="13">
        <v>0.03</v>
      </c>
      <c r="J63" s="19"/>
    </row>
    <row r="64" spans="1:10" s="27" customFormat="1" ht="15" x14ac:dyDescent="0.2">
      <c r="A64" s="74" t="s">
        <v>30</v>
      </c>
      <c r="B64" s="69"/>
      <c r="C64" s="22" t="s">
        <v>133</v>
      </c>
      <c r="D64" s="22">
        <f>D65+D66+D67+D68+D69+D70+D71+D72+D73+D75++D76+D77+D74</f>
        <v>16620.62</v>
      </c>
      <c r="E64" s="22">
        <f>D64/G64</f>
        <v>6.96</v>
      </c>
      <c r="F64" s="23">
        <f>E64/12</f>
        <v>0.57999999999999996</v>
      </c>
      <c r="G64" s="12">
        <v>2388.3000000000002</v>
      </c>
      <c r="H64" s="12">
        <v>1.07</v>
      </c>
      <c r="I64" s="13">
        <v>0.67</v>
      </c>
      <c r="J64" s="19"/>
    </row>
    <row r="65" spans="1:10" s="19" customFormat="1" ht="15" x14ac:dyDescent="0.2">
      <c r="A65" s="76" t="s">
        <v>125</v>
      </c>
      <c r="B65" s="72" t="s">
        <v>31</v>
      </c>
      <c r="C65" s="29"/>
      <c r="D65" s="29">
        <v>259.38</v>
      </c>
      <c r="E65" s="30"/>
      <c r="F65" s="31"/>
      <c r="G65" s="12">
        <v>2388.3000000000002</v>
      </c>
      <c r="H65" s="12">
        <v>1.07</v>
      </c>
      <c r="I65" s="13">
        <v>0.01</v>
      </c>
    </row>
    <row r="66" spans="1:10" s="19" customFormat="1" ht="15" x14ac:dyDescent="0.2">
      <c r="A66" s="76" t="s">
        <v>32</v>
      </c>
      <c r="B66" s="72" t="s">
        <v>33</v>
      </c>
      <c r="C66" s="29"/>
      <c r="D66" s="29">
        <v>548.89</v>
      </c>
      <c r="E66" s="30"/>
      <c r="F66" s="31"/>
      <c r="G66" s="12">
        <v>2388.3000000000002</v>
      </c>
      <c r="H66" s="12">
        <v>1.07</v>
      </c>
      <c r="I66" s="13">
        <v>0.01</v>
      </c>
    </row>
    <row r="67" spans="1:10" s="19" customFormat="1" ht="15" x14ac:dyDescent="0.2">
      <c r="A67" s="76" t="s">
        <v>65</v>
      </c>
      <c r="B67" s="73" t="s">
        <v>31</v>
      </c>
      <c r="C67" s="64"/>
      <c r="D67" s="64">
        <v>978.07</v>
      </c>
      <c r="E67" s="30"/>
      <c r="F67" s="31"/>
      <c r="G67" s="12">
        <v>2388.3000000000002</v>
      </c>
      <c r="H67" s="12"/>
      <c r="I67" s="13"/>
    </row>
    <row r="68" spans="1:10" s="19" customFormat="1" ht="15" x14ac:dyDescent="0.2">
      <c r="A68" s="76" t="s">
        <v>34</v>
      </c>
      <c r="B68" s="72" t="s">
        <v>31</v>
      </c>
      <c r="C68" s="29"/>
      <c r="D68" s="29">
        <v>1046</v>
      </c>
      <c r="E68" s="30"/>
      <c r="F68" s="31"/>
      <c r="G68" s="12">
        <v>2388.3000000000002</v>
      </c>
      <c r="H68" s="12">
        <v>1.07</v>
      </c>
      <c r="I68" s="13">
        <v>0.02</v>
      </c>
    </row>
    <row r="69" spans="1:10" s="19" customFormat="1" ht="15" x14ac:dyDescent="0.2">
      <c r="A69" s="76" t="s">
        <v>35</v>
      </c>
      <c r="B69" s="72" t="s">
        <v>31</v>
      </c>
      <c r="C69" s="29"/>
      <c r="D69" s="29">
        <v>4663.38</v>
      </c>
      <c r="E69" s="30"/>
      <c r="F69" s="31"/>
      <c r="G69" s="12">
        <v>2388.3000000000002</v>
      </c>
      <c r="H69" s="12">
        <v>1.07</v>
      </c>
      <c r="I69" s="13">
        <v>0.11</v>
      </c>
    </row>
    <row r="70" spans="1:10" s="19" customFormat="1" ht="15" x14ac:dyDescent="0.2">
      <c r="A70" s="76" t="s">
        <v>36</v>
      </c>
      <c r="B70" s="72" t="s">
        <v>31</v>
      </c>
      <c r="C70" s="29"/>
      <c r="D70" s="29">
        <v>1097.78</v>
      </c>
      <c r="E70" s="30"/>
      <c r="F70" s="31"/>
      <c r="G70" s="12">
        <v>2388.3000000000002</v>
      </c>
      <c r="H70" s="12">
        <v>1.07</v>
      </c>
      <c r="I70" s="13">
        <v>0.02</v>
      </c>
    </row>
    <row r="71" spans="1:10" s="19" customFormat="1" ht="15" x14ac:dyDescent="0.2">
      <c r="A71" s="76" t="s">
        <v>37</v>
      </c>
      <c r="B71" s="72" t="s">
        <v>31</v>
      </c>
      <c r="C71" s="29"/>
      <c r="D71" s="29">
        <v>522.99</v>
      </c>
      <c r="E71" s="30"/>
      <c r="F71" s="31"/>
      <c r="G71" s="12">
        <v>2388.3000000000002</v>
      </c>
      <c r="H71" s="12">
        <v>1.07</v>
      </c>
      <c r="I71" s="13">
        <v>0.01</v>
      </c>
    </row>
    <row r="72" spans="1:10" s="19" customFormat="1" ht="15" x14ac:dyDescent="0.2">
      <c r="A72" s="76" t="s">
        <v>38</v>
      </c>
      <c r="B72" s="72" t="s">
        <v>33</v>
      </c>
      <c r="C72" s="29"/>
      <c r="D72" s="29">
        <v>0</v>
      </c>
      <c r="E72" s="30"/>
      <c r="F72" s="31"/>
      <c r="G72" s="12">
        <v>2388.3000000000002</v>
      </c>
      <c r="H72" s="12">
        <v>1.07</v>
      </c>
      <c r="I72" s="13">
        <v>0.05</v>
      </c>
    </row>
    <row r="73" spans="1:10" s="19" customFormat="1" ht="25.5" x14ac:dyDescent="0.2">
      <c r="A73" s="76" t="s">
        <v>39</v>
      </c>
      <c r="B73" s="72" t="s">
        <v>31</v>
      </c>
      <c r="C73" s="29"/>
      <c r="D73" s="29">
        <v>3065.01</v>
      </c>
      <c r="E73" s="30"/>
      <c r="F73" s="31"/>
      <c r="G73" s="12">
        <v>2388.3000000000002</v>
      </c>
      <c r="H73" s="12">
        <v>1.07</v>
      </c>
      <c r="I73" s="13">
        <v>7.0000000000000007E-2</v>
      </c>
    </row>
    <row r="74" spans="1:10" s="19" customFormat="1" ht="18.75" customHeight="1" x14ac:dyDescent="0.2">
      <c r="A74" s="76" t="s">
        <v>166</v>
      </c>
      <c r="B74" s="73" t="s">
        <v>31</v>
      </c>
      <c r="C74" s="29"/>
      <c r="D74" s="29">
        <v>756.21</v>
      </c>
      <c r="E74" s="30"/>
      <c r="F74" s="31"/>
      <c r="G74" s="12"/>
      <c r="H74" s="12"/>
      <c r="I74" s="13"/>
    </row>
    <row r="75" spans="1:10" s="19" customFormat="1" ht="15" x14ac:dyDescent="0.2">
      <c r="A75" s="76" t="s">
        <v>126</v>
      </c>
      <c r="B75" s="72" t="s">
        <v>31</v>
      </c>
      <c r="C75" s="29"/>
      <c r="D75" s="29">
        <v>3682.91</v>
      </c>
      <c r="E75" s="30"/>
      <c r="F75" s="31"/>
      <c r="G75" s="12">
        <v>2388.3000000000002</v>
      </c>
      <c r="H75" s="12">
        <v>1.07</v>
      </c>
      <c r="I75" s="13">
        <v>0.01</v>
      </c>
    </row>
    <row r="76" spans="1:10" s="19" customFormat="1" ht="25.5" x14ac:dyDescent="0.2">
      <c r="A76" s="76" t="s">
        <v>106</v>
      </c>
      <c r="B76" s="73" t="s">
        <v>123</v>
      </c>
      <c r="C76" s="45"/>
      <c r="D76" s="45">
        <v>0</v>
      </c>
      <c r="E76" s="30"/>
      <c r="F76" s="31"/>
      <c r="G76" s="12">
        <v>2388.3000000000002</v>
      </c>
      <c r="H76" s="12">
        <v>1.07</v>
      </c>
      <c r="I76" s="13">
        <v>0</v>
      </c>
    </row>
    <row r="77" spans="1:10" s="19" customFormat="1" ht="15" x14ac:dyDescent="0.2">
      <c r="A77" s="76" t="s">
        <v>107</v>
      </c>
      <c r="B77" s="78" t="s">
        <v>31</v>
      </c>
      <c r="C77" s="32"/>
      <c r="D77" s="32">
        <v>0</v>
      </c>
      <c r="E77" s="30"/>
      <c r="F77" s="31"/>
      <c r="G77" s="12">
        <v>2388.3000000000002</v>
      </c>
      <c r="H77" s="12"/>
      <c r="I77" s="13"/>
    </row>
    <row r="78" spans="1:10" s="27" customFormat="1" ht="30" x14ac:dyDescent="0.2">
      <c r="A78" s="67" t="s">
        <v>40</v>
      </c>
      <c r="B78" s="71"/>
      <c r="C78" s="22" t="s">
        <v>134</v>
      </c>
      <c r="D78" s="22">
        <f>D79+D80+D81+D82+D83+D84+D85+D86++D87</f>
        <v>14865.98</v>
      </c>
      <c r="E78" s="22">
        <f>D78/G78</f>
        <v>6.22</v>
      </c>
      <c r="F78" s="23">
        <f>E78/12</f>
        <v>0.52</v>
      </c>
      <c r="G78" s="12">
        <v>2388.3000000000002</v>
      </c>
      <c r="H78" s="12">
        <v>1.07</v>
      </c>
      <c r="I78" s="13">
        <v>1.03</v>
      </c>
      <c r="J78" s="19"/>
    </row>
    <row r="79" spans="1:10" s="19" customFormat="1" ht="15" x14ac:dyDescent="0.2">
      <c r="A79" s="76" t="s">
        <v>41</v>
      </c>
      <c r="B79" s="72" t="s">
        <v>42</v>
      </c>
      <c r="C79" s="29"/>
      <c r="D79" s="29">
        <v>3137.99</v>
      </c>
      <c r="E79" s="30"/>
      <c r="F79" s="31"/>
      <c r="G79" s="12">
        <v>2388.3000000000002</v>
      </c>
      <c r="H79" s="12">
        <v>1.07</v>
      </c>
      <c r="I79" s="13">
        <v>7.0000000000000007E-2</v>
      </c>
    </row>
    <row r="80" spans="1:10" s="19" customFormat="1" ht="25.5" x14ac:dyDescent="0.2">
      <c r="A80" s="76" t="s">
        <v>43</v>
      </c>
      <c r="B80" s="73" t="s">
        <v>31</v>
      </c>
      <c r="C80" s="29"/>
      <c r="D80" s="29">
        <v>2092.02</v>
      </c>
      <c r="E80" s="30"/>
      <c r="F80" s="31"/>
      <c r="G80" s="12">
        <v>2388.3000000000002</v>
      </c>
      <c r="H80" s="12">
        <v>1.07</v>
      </c>
      <c r="I80" s="13">
        <v>0.05</v>
      </c>
    </row>
    <row r="81" spans="1:9" s="19" customFormat="1" ht="15" x14ac:dyDescent="0.2">
      <c r="A81" s="76" t="s">
        <v>44</v>
      </c>
      <c r="B81" s="72" t="s">
        <v>45</v>
      </c>
      <c r="C81" s="29"/>
      <c r="D81" s="29">
        <v>2195.4899999999998</v>
      </c>
      <c r="E81" s="30"/>
      <c r="F81" s="31"/>
      <c r="G81" s="12">
        <v>2388.3000000000002</v>
      </c>
      <c r="H81" s="12">
        <v>1.07</v>
      </c>
      <c r="I81" s="13">
        <v>0.05</v>
      </c>
    </row>
    <row r="82" spans="1:9" s="19" customFormat="1" ht="27.75" customHeight="1" x14ac:dyDescent="0.2">
      <c r="A82" s="76" t="s">
        <v>46</v>
      </c>
      <c r="B82" s="72" t="s">
        <v>47</v>
      </c>
      <c r="C82" s="29"/>
      <c r="D82" s="29">
        <v>0</v>
      </c>
      <c r="E82" s="30"/>
      <c r="F82" s="31"/>
      <c r="G82" s="12">
        <v>2388.3000000000002</v>
      </c>
      <c r="H82" s="12">
        <v>1.07</v>
      </c>
      <c r="I82" s="13">
        <v>0.05</v>
      </c>
    </row>
    <row r="83" spans="1:9" s="19" customFormat="1" ht="18" customHeight="1" x14ac:dyDescent="0.2">
      <c r="A83" s="77" t="s">
        <v>108</v>
      </c>
      <c r="B83" s="78" t="s">
        <v>45</v>
      </c>
      <c r="C83" s="32"/>
      <c r="D83" s="45">
        <v>0</v>
      </c>
      <c r="E83" s="30"/>
      <c r="F83" s="31"/>
      <c r="G83" s="12">
        <v>2388.3000000000002</v>
      </c>
      <c r="H83" s="12">
        <v>1.07</v>
      </c>
      <c r="I83" s="13">
        <v>0.25</v>
      </c>
    </row>
    <row r="84" spans="1:9" s="19" customFormat="1" ht="18" customHeight="1" x14ac:dyDescent="0.2">
      <c r="A84" s="76" t="s">
        <v>48</v>
      </c>
      <c r="B84" s="72" t="s">
        <v>23</v>
      </c>
      <c r="C84" s="30"/>
      <c r="D84" s="29">
        <v>7440.48</v>
      </c>
      <c r="E84" s="30"/>
      <c r="F84" s="31"/>
      <c r="G84" s="12">
        <v>2388.3000000000002</v>
      </c>
      <c r="H84" s="12">
        <v>1.07</v>
      </c>
      <c r="I84" s="13">
        <v>0.17</v>
      </c>
    </row>
    <row r="85" spans="1:9" s="19" customFormat="1" ht="25.5" x14ac:dyDescent="0.2">
      <c r="A85" s="76" t="s">
        <v>109</v>
      </c>
      <c r="B85" s="73" t="s">
        <v>31</v>
      </c>
      <c r="C85" s="81"/>
      <c r="D85" s="29">
        <v>0</v>
      </c>
      <c r="E85" s="30"/>
      <c r="F85" s="31"/>
      <c r="G85" s="12">
        <v>2388.3000000000002</v>
      </c>
      <c r="H85" s="12"/>
      <c r="I85" s="13"/>
    </row>
    <row r="86" spans="1:9" s="19" customFormat="1" ht="25.5" x14ac:dyDescent="0.2">
      <c r="A86" s="76" t="s">
        <v>106</v>
      </c>
      <c r="B86" s="73" t="s">
        <v>123</v>
      </c>
      <c r="C86" s="81"/>
      <c r="D86" s="29">
        <v>0</v>
      </c>
      <c r="E86" s="30"/>
      <c r="F86" s="31"/>
      <c r="G86" s="12">
        <v>2388.3000000000002</v>
      </c>
      <c r="H86" s="12"/>
      <c r="I86" s="13"/>
    </row>
    <row r="87" spans="1:9" s="19" customFormat="1" ht="15" x14ac:dyDescent="0.2">
      <c r="A87" s="84" t="s">
        <v>110</v>
      </c>
      <c r="B87" s="73" t="s">
        <v>31</v>
      </c>
      <c r="C87" s="29"/>
      <c r="D87" s="29">
        <f t="shared" ref="D87" si="2">E87*G87</f>
        <v>0</v>
      </c>
      <c r="E87" s="30"/>
      <c r="F87" s="31"/>
      <c r="G87" s="12">
        <v>2388.3000000000002</v>
      </c>
      <c r="H87" s="12">
        <v>1.07</v>
      </c>
      <c r="I87" s="13">
        <v>0</v>
      </c>
    </row>
    <row r="88" spans="1:9" s="19" customFormat="1" ht="30" x14ac:dyDescent="0.2">
      <c r="A88" s="74" t="s">
        <v>49</v>
      </c>
      <c r="B88" s="72"/>
      <c r="C88" s="22" t="s">
        <v>135</v>
      </c>
      <c r="D88" s="22">
        <f>D90+D91+D92</f>
        <v>0</v>
      </c>
      <c r="E88" s="22">
        <f>D88/G88</f>
        <v>0</v>
      </c>
      <c r="F88" s="23">
        <f>E88/12</f>
        <v>0</v>
      </c>
      <c r="G88" s="12">
        <v>2388.3000000000002</v>
      </c>
      <c r="H88" s="12">
        <v>1.07</v>
      </c>
      <c r="I88" s="13">
        <v>0.11</v>
      </c>
    </row>
    <row r="89" spans="1:9" s="19" customFormat="1" ht="15" x14ac:dyDescent="0.2">
      <c r="A89" s="76" t="s">
        <v>111</v>
      </c>
      <c r="B89" s="72" t="s">
        <v>31</v>
      </c>
      <c r="C89" s="21"/>
      <c r="D89" s="24">
        <v>0</v>
      </c>
      <c r="E89" s="22"/>
      <c r="F89" s="23"/>
      <c r="G89" s="12">
        <v>2388.3000000000002</v>
      </c>
      <c r="H89" s="12"/>
      <c r="I89" s="13"/>
    </row>
    <row r="90" spans="1:9" s="19" customFormat="1" ht="15" x14ac:dyDescent="0.2">
      <c r="A90" s="84" t="s">
        <v>112</v>
      </c>
      <c r="B90" s="73" t="s">
        <v>45</v>
      </c>
      <c r="C90" s="92"/>
      <c r="D90" s="29">
        <v>0</v>
      </c>
      <c r="E90" s="30"/>
      <c r="F90" s="31"/>
      <c r="G90" s="12">
        <v>2388.3000000000002</v>
      </c>
      <c r="H90" s="12">
        <v>1.07</v>
      </c>
      <c r="I90" s="13">
        <v>0.05</v>
      </c>
    </row>
    <row r="91" spans="1:9" s="19" customFormat="1" ht="15" x14ac:dyDescent="0.2">
      <c r="A91" s="76" t="s">
        <v>113</v>
      </c>
      <c r="B91" s="73" t="s">
        <v>45</v>
      </c>
      <c r="C91" s="28"/>
      <c r="D91" s="32">
        <v>0</v>
      </c>
      <c r="E91" s="30"/>
      <c r="F91" s="31"/>
      <c r="G91" s="12">
        <v>2388.3000000000002</v>
      </c>
      <c r="H91" s="12">
        <v>1.07</v>
      </c>
      <c r="I91" s="13">
        <v>0.05</v>
      </c>
    </row>
    <row r="92" spans="1:9" s="19" customFormat="1" ht="32.25" customHeight="1" x14ac:dyDescent="0.2">
      <c r="A92" s="76" t="s">
        <v>114</v>
      </c>
      <c r="B92" s="73" t="s">
        <v>31</v>
      </c>
      <c r="C92" s="92"/>
      <c r="D92" s="29">
        <f>E92*G92</f>
        <v>0</v>
      </c>
      <c r="E92" s="30"/>
      <c r="F92" s="31"/>
      <c r="G92" s="12">
        <v>2388.3000000000002</v>
      </c>
      <c r="H92" s="12">
        <v>1.07</v>
      </c>
      <c r="I92" s="13">
        <v>0</v>
      </c>
    </row>
    <row r="93" spans="1:9" s="19" customFormat="1" ht="18.75" customHeight="1" x14ac:dyDescent="0.2">
      <c r="A93" s="74" t="s">
        <v>115</v>
      </c>
      <c r="B93" s="72"/>
      <c r="C93" s="22" t="s">
        <v>136</v>
      </c>
      <c r="D93" s="22">
        <f>D94+D95+D96+D97+D99</f>
        <v>43473.04</v>
      </c>
      <c r="E93" s="22">
        <f>D93/G93</f>
        <v>18.2</v>
      </c>
      <c r="F93" s="23">
        <f>E93/12</f>
        <v>1.52</v>
      </c>
      <c r="G93" s="12">
        <v>2388.3000000000002</v>
      </c>
      <c r="H93" s="12">
        <v>1.07</v>
      </c>
      <c r="I93" s="13">
        <v>0.45</v>
      </c>
    </row>
    <row r="94" spans="1:9" s="19" customFormat="1" ht="15" x14ac:dyDescent="0.2">
      <c r="A94" s="76" t="s">
        <v>50</v>
      </c>
      <c r="B94" s="72" t="s">
        <v>23</v>
      </c>
      <c r="C94" s="29"/>
      <c r="D94" s="29">
        <v>1457.88</v>
      </c>
      <c r="E94" s="30"/>
      <c r="F94" s="31"/>
      <c r="G94" s="12">
        <v>2388.3000000000002</v>
      </c>
      <c r="H94" s="12">
        <v>1.07</v>
      </c>
      <c r="I94" s="13">
        <v>0.03</v>
      </c>
    </row>
    <row r="95" spans="1:9" s="19" customFormat="1" ht="43.5" customHeight="1" x14ac:dyDescent="0.2">
      <c r="A95" s="76" t="s">
        <v>116</v>
      </c>
      <c r="B95" s="72" t="s">
        <v>31</v>
      </c>
      <c r="C95" s="29"/>
      <c r="D95" s="29">
        <v>11419.63</v>
      </c>
      <c r="E95" s="30"/>
      <c r="F95" s="31"/>
      <c r="G95" s="12">
        <v>2388.3000000000002</v>
      </c>
      <c r="H95" s="12">
        <v>1.07</v>
      </c>
      <c r="I95" s="13">
        <v>0.27</v>
      </c>
    </row>
    <row r="96" spans="1:9" s="19" customFormat="1" ht="44.25" customHeight="1" x14ac:dyDescent="0.2">
      <c r="A96" s="76" t="s">
        <v>117</v>
      </c>
      <c r="B96" s="72" t="s">
        <v>31</v>
      </c>
      <c r="C96" s="29"/>
      <c r="D96" s="29">
        <v>1093.4000000000001</v>
      </c>
      <c r="E96" s="30"/>
      <c r="F96" s="31"/>
      <c r="G96" s="12">
        <v>2388.3000000000002</v>
      </c>
      <c r="H96" s="12">
        <v>1.07</v>
      </c>
      <c r="I96" s="13">
        <v>0.02</v>
      </c>
    </row>
    <row r="97" spans="1:10" s="19" customFormat="1" ht="27.75" customHeight="1" x14ac:dyDescent="0.2">
      <c r="A97" s="76" t="s">
        <v>52</v>
      </c>
      <c r="B97" s="72" t="s">
        <v>17</v>
      </c>
      <c r="C97" s="29"/>
      <c r="D97" s="29">
        <v>5503.83</v>
      </c>
      <c r="E97" s="30"/>
      <c r="F97" s="31"/>
      <c r="G97" s="12">
        <v>2388.3000000000002</v>
      </c>
      <c r="H97" s="12">
        <v>1.07</v>
      </c>
      <c r="I97" s="13">
        <v>0</v>
      </c>
    </row>
    <row r="98" spans="1:10" s="19" customFormat="1" ht="20.25" customHeight="1" x14ac:dyDescent="0.2">
      <c r="A98" s="76" t="s">
        <v>51</v>
      </c>
      <c r="B98" s="73" t="s">
        <v>118</v>
      </c>
      <c r="C98" s="29"/>
      <c r="D98" s="29">
        <f>E98*G98</f>
        <v>0</v>
      </c>
      <c r="E98" s="30"/>
      <c r="F98" s="31"/>
      <c r="G98" s="12">
        <v>2388.3000000000002</v>
      </c>
      <c r="H98" s="12">
        <v>1.07</v>
      </c>
      <c r="I98" s="13">
        <v>0</v>
      </c>
    </row>
    <row r="99" spans="1:10" s="19" customFormat="1" ht="54.75" customHeight="1" x14ac:dyDescent="0.2">
      <c r="A99" s="76" t="s">
        <v>119</v>
      </c>
      <c r="B99" s="73" t="s">
        <v>53</v>
      </c>
      <c r="C99" s="29"/>
      <c r="D99" s="29">
        <v>23998.3</v>
      </c>
      <c r="E99" s="30"/>
      <c r="F99" s="31"/>
      <c r="G99" s="12">
        <v>2388.3000000000002</v>
      </c>
      <c r="H99" s="12">
        <v>1.07</v>
      </c>
      <c r="I99" s="13">
        <v>0</v>
      </c>
    </row>
    <row r="100" spans="1:10" s="19" customFormat="1" ht="15" x14ac:dyDescent="0.2">
      <c r="A100" s="74" t="s">
        <v>54</v>
      </c>
      <c r="B100" s="72"/>
      <c r="C100" s="91" t="s">
        <v>137</v>
      </c>
      <c r="D100" s="22">
        <f>D101</f>
        <v>0</v>
      </c>
      <c r="E100" s="22">
        <f>D100/G100</f>
        <v>0</v>
      </c>
      <c r="F100" s="23">
        <f>E100/12</f>
        <v>0</v>
      </c>
      <c r="G100" s="12">
        <v>2388.3000000000002</v>
      </c>
      <c r="H100" s="12">
        <v>1.07</v>
      </c>
      <c r="I100" s="13">
        <v>0.18</v>
      </c>
    </row>
    <row r="101" spans="1:10" s="19" customFormat="1" ht="15" x14ac:dyDescent="0.2">
      <c r="A101" s="76" t="s">
        <v>55</v>
      </c>
      <c r="B101" s="72" t="s">
        <v>31</v>
      </c>
      <c r="C101" s="29"/>
      <c r="D101" s="29">
        <v>0</v>
      </c>
      <c r="E101" s="30"/>
      <c r="F101" s="31"/>
      <c r="G101" s="12">
        <v>2388.3000000000002</v>
      </c>
      <c r="H101" s="12">
        <v>1.07</v>
      </c>
      <c r="I101" s="13">
        <v>0.03</v>
      </c>
    </row>
    <row r="102" spans="1:10" s="12" customFormat="1" ht="15" x14ac:dyDescent="0.2">
      <c r="A102" s="74" t="s">
        <v>56</v>
      </c>
      <c r="B102" s="69"/>
      <c r="C102" s="22" t="s">
        <v>138</v>
      </c>
      <c r="D102" s="22">
        <f>D103+D104</f>
        <v>18200</v>
      </c>
      <c r="E102" s="22">
        <f>D102/G102</f>
        <v>7.62</v>
      </c>
      <c r="F102" s="23">
        <f>E102/12</f>
        <v>0.64</v>
      </c>
      <c r="G102" s="12">
        <v>2388.3000000000002</v>
      </c>
      <c r="H102" s="12">
        <v>1.07</v>
      </c>
      <c r="I102" s="13">
        <v>0.48</v>
      </c>
      <c r="J102" s="19"/>
    </row>
    <row r="103" spans="1:10" s="19" customFormat="1" ht="42" customHeight="1" x14ac:dyDescent="0.2">
      <c r="A103" s="84" t="s">
        <v>120</v>
      </c>
      <c r="B103" s="73" t="s">
        <v>33</v>
      </c>
      <c r="C103" s="29"/>
      <c r="D103" s="29">
        <v>18200</v>
      </c>
      <c r="E103" s="30"/>
      <c r="F103" s="31"/>
      <c r="G103" s="12">
        <v>2388.3000000000002</v>
      </c>
      <c r="H103" s="12">
        <v>1.07</v>
      </c>
      <c r="I103" s="13">
        <v>0.04</v>
      </c>
    </row>
    <row r="104" spans="1:10" s="19" customFormat="1" ht="22.5" customHeight="1" x14ac:dyDescent="0.2">
      <c r="A104" s="84" t="s">
        <v>170</v>
      </c>
      <c r="B104" s="73" t="s">
        <v>53</v>
      </c>
      <c r="C104" s="29"/>
      <c r="D104" s="29">
        <v>0</v>
      </c>
      <c r="E104" s="30"/>
      <c r="F104" s="31"/>
      <c r="G104" s="12">
        <v>2388.3000000000002</v>
      </c>
      <c r="H104" s="12">
        <v>1.07</v>
      </c>
      <c r="I104" s="13">
        <v>0.44</v>
      </c>
    </row>
    <row r="105" spans="1:10" s="12" customFormat="1" ht="20.25" customHeight="1" x14ac:dyDescent="0.2">
      <c r="A105" s="74" t="s">
        <v>57</v>
      </c>
      <c r="B105" s="69"/>
      <c r="C105" s="22" t="s">
        <v>139</v>
      </c>
      <c r="D105" s="22">
        <f>D106+D107</f>
        <v>0</v>
      </c>
      <c r="E105" s="22">
        <f>D105/G105</f>
        <v>0</v>
      </c>
      <c r="F105" s="23">
        <f>E105/12</f>
        <v>0</v>
      </c>
      <c r="G105" s="12">
        <v>2388.3000000000002</v>
      </c>
      <c r="H105" s="12">
        <v>1.07</v>
      </c>
      <c r="I105" s="13">
        <v>0.28999999999999998</v>
      </c>
      <c r="J105" s="19"/>
    </row>
    <row r="106" spans="1:10" s="19" customFormat="1" ht="15" x14ac:dyDescent="0.2">
      <c r="A106" s="76" t="s">
        <v>67</v>
      </c>
      <c r="B106" s="72" t="s">
        <v>42</v>
      </c>
      <c r="C106" s="29"/>
      <c r="D106" s="29">
        <v>0</v>
      </c>
      <c r="E106" s="30"/>
      <c r="F106" s="31"/>
      <c r="G106" s="12">
        <v>2388.3000000000002</v>
      </c>
      <c r="H106" s="12">
        <v>1.07</v>
      </c>
      <c r="I106" s="13">
        <v>0.06</v>
      </c>
    </row>
    <row r="107" spans="1:10" s="19" customFormat="1" ht="15.75" thickBot="1" x14ac:dyDescent="0.25">
      <c r="A107" s="76" t="s">
        <v>58</v>
      </c>
      <c r="B107" s="72" t="s">
        <v>42</v>
      </c>
      <c r="C107" s="29"/>
      <c r="D107" s="29">
        <v>0</v>
      </c>
      <c r="E107" s="30"/>
      <c r="F107" s="31"/>
      <c r="G107" s="12">
        <v>2388.3000000000002</v>
      </c>
      <c r="H107" s="12">
        <v>1.07</v>
      </c>
      <c r="I107" s="13">
        <v>0.22</v>
      </c>
    </row>
    <row r="108" spans="1:10" s="12" customFormat="1" ht="163.5" customHeight="1" thickBot="1" x14ac:dyDescent="0.25">
      <c r="A108" s="85" t="s">
        <v>177</v>
      </c>
      <c r="B108" s="69" t="s">
        <v>17</v>
      </c>
      <c r="C108" s="65"/>
      <c r="D108" s="65">
        <v>30000</v>
      </c>
      <c r="E108" s="65">
        <f>D108/G108</f>
        <v>12.56</v>
      </c>
      <c r="F108" s="66">
        <f>E108/12</f>
        <v>1.05</v>
      </c>
      <c r="G108" s="12">
        <v>2388.3000000000002</v>
      </c>
      <c r="H108" s="12">
        <v>1.07</v>
      </c>
      <c r="I108" s="13">
        <v>0.3</v>
      </c>
      <c r="J108" s="19"/>
    </row>
    <row r="109" spans="1:10" s="12" customFormat="1" ht="22.5" customHeight="1" thickBot="1" x14ac:dyDescent="0.25">
      <c r="A109" s="115" t="s">
        <v>173</v>
      </c>
      <c r="B109" s="69" t="s">
        <v>23</v>
      </c>
      <c r="C109" s="86"/>
      <c r="D109" s="86">
        <f>3516.04+19303.14</f>
        <v>22819.18</v>
      </c>
      <c r="E109" s="86">
        <f>D109/G109</f>
        <v>9.5500000000000007</v>
      </c>
      <c r="F109" s="87">
        <f>E109/12</f>
        <v>0.8</v>
      </c>
      <c r="G109" s="12">
        <v>2388.3000000000002</v>
      </c>
      <c r="I109" s="13"/>
      <c r="J109" s="19"/>
    </row>
    <row r="110" spans="1:10" s="12" customFormat="1" ht="18.75" customHeight="1" thickBot="1" x14ac:dyDescent="0.25">
      <c r="A110" s="115" t="s">
        <v>174</v>
      </c>
      <c r="B110" s="69" t="s">
        <v>23</v>
      </c>
      <c r="C110" s="86"/>
      <c r="D110" s="86">
        <f>(3516.04+3452.51+7981.14)</f>
        <v>14949.69</v>
      </c>
      <c r="E110" s="86">
        <f t="shared" ref="E110:E112" si="3">D110/G110</f>
        <v>6.26</v>
      </c>
      <c r="F110" s="87">
        <f t="shared" ref="F110:F112" si="4">E110/12</f>
        <v>0.52</v>
      </c>
      <c r="G110" s="12">
        <v>2388.3000000000002</v>
      </c>
      <c r="I110" s="13"/>
      <c r="J110" s="19"/>
    </row>
    <row r="111" spans="1:10" s="12" customFormat="1" ht="19.5" customHeight="1" thickBot="1" x14ac:dyDescent="0.25">
      <c r="A111" s="115" t="s">
        <v>175</v>
      </c>
      <c r="B111" s="69" t="s">
        <v>23</v>
      </c>
      <c r="C111" s="86"/>
      <c r="D111" s="86">
        <v>45291.44</v>
      </c>
      <c r="E111" s="86">
        <f t="shared" si="3"/>
        <v>18.96</v>
      </c>
      <c r="F111" s="87">
        <f>E111/12+0.01</f>
        <v>1.59</v>
      </c>
      <c r="G111" s="12">
        <v>2388.3000000000002</v>
      </c>
      <c r="I111" s="13"/>
      <c r="J111" s="19"/>
    </row>
    <row r="112" spans="1:10" s="12" customFormat="1" ht="18" customHeight="1" thickBot="1" x14ac:dyDescent="0.25">
      <c r="A112" s="115" t="s">
        <v>176</v>
      </c>
      <c r="B112" s="69" t="s">
        <v>23</v>
      </c>
      <c r="C112" s="86"/>
      <c r="D112" s="86">
        <v>26762.02</v>
      </c>
      <c r="E112" s="86">
        <f t="shared" si="3"/>
        <v>11.21</v>
      </c>
      <c r="F112" s="87">
        <f t="shared" si="4"/>
        <v>0.93</v>
      </c>
      <c r="G112" s="12">
        <v>2388.3000000000002</v>
      </c>
      <c r="I112" s="13"/>
      <c r="J112" s="19"/>
    </row>
    <row r="113" spans="1:10" s="12" customFormat="1" ht="19.5" customHeight="1" thickBot="1" x14ac:dyDescent="0.25">
      <c r="A113" s="88" t="s">
        <v>59</v>
      </c>
      <c r="B113" s="89" t="s">
        <v>14</v>
      </c>
      <c r="C113" s="90"/>
      <c r="D113" s="65">
        <f>E113*G113</f>
        <v>59038.78</v>
      </c>
      <c r="E113" s="65">
        <f>12*F113</f>
        <v>24.72</v>
      </c>
      <c r="F113" s="66">
        <v>2.06</v>
      </c>
      <c r="G113" s="12">
        <v>2388.3000000000002</v>
      </c>
      <c r="I113" s="13"/>
      <c r="J113" s="19"/>
    </row>
    <row r="114" spans="1:10" s="12" customFormat="1" ht="26.25" customHeight="1" thickBot="1" x14ac:dyDescent="0.25">
      <c r="A114" s="62" t="s">
        <v>60</v>
      </c>
      <c r="B114" s="10"/>
      <c r="C114" s="63"/>
      <c r="D114" s="116">
        <f>D14+D28+D39+D40+D47+D48+D51+D61+D62+D63+D64+D78+D88+D93+D100+D102+D105+D108+D113+D41+D112+D111+D110+D109+D49+D50</f>
        <v>774814.6</v>
      </c>
      <c r="E114" s="116">
        <f>E14+E28+E39+E40+E47+E48+E51+E61+E62+E63+E64+E78+E88+E93+E100+E102+E105+E108+E113+E41+E112+E111+E110+E109+E49+E50</f>
        <v>324.41000000000003</v>
      </c>
      <c r="F114" s="116">
        <f>F14+F28+F39+F40+F47+F48+F51+F61+F62+F63+F64+F78+F88+F93+F100+F102+F105+F108+F113+F41+F112+F111+F110+F109+F49+F50</f>
        <v>27.06</v>
      </c>
      <c r="G114" s="12">
        <v>2388.3000000000002</v>
      </c>
      <c r="I114" s="13"/>
      <c r="J114" s="19"/>
    </row>
    <row r="115" spans="1:10" s="36" customFormat="1" ht="20.25" thickBot="1" x14ac:dyDescent="0.25">
      <c r="A115" s="33"/>
      <c r="B115" s="34"/>
      <c r="C115" s="34"/>
      <c r="D115" s="35"/>
      <c r="E115" s="35"/>
      <c r="F115" s="35"/>
      <c r="G115" s="12">
        <v>2388.3000000000002</v>
      </c>
      <c r="I115" s="37"/>
      <c r="J115" s="19"/>
    </row>
    <row r="116" spans="1:10" s="95" customFormat="1" ht="38.25" thickBot="1" x14ac:dyDescent="0.25">
      <c r="A116" s="104" t="s">
        <v>140</v>
      </c>
      <c r="B116" s="93"/>
      <c r="C116" s="94"/>
      <c r="D116" s="97">
        <v>0</v>
      </c>
      <c r="E116" s="97">
        <v>0</v>
      </c>
      <c r="F116" s="97">
        <v>0</v>
      </c>
      <c r="G116" s="95">
        <v>2388.3000000000002</v>
      </c>
      <c r="I116" s="96"/>
    </row>
    <row r="117" spans="1:10" s="12" customFormat="1" ht="15.75" thickBot="1" x14ac:dyDescent="0.25">
      <c r="A117" s="46"/>
      <c r="B117" s="47"/>
      <c r="C117" s="48"/>
      <c r="D117" s="101"/>
      <c r="E117" s="101"/>
      <c r="F117" s="102"/>
      <c r="I117" s="13"/>
    </row>
    <row r="118" spans="1:10" s="12" customFormat="1" ht="20.25" thickBot="1" x14ac:dyDescent="0.25">
      <c r="A118" s="42" t="s">
        <v>61</v>
      </c>
      <c r="B118" s="43"/>
      <c r="C118" s="44"/>
      <c r="D118" s="103">
        <f>D114+D116</f>
        <v>774814.6</v>
      </c>
      <c r="E118" s="103">
        <f>E114+E116</f>
        <v>324.41000000000003</v>
      </c>
      <c r="F118" s="103">
        <f>F114+F116</f>
        <v>27.06</v>
      </c>
      <c r="I118" s="13"/>
    </row>
    <row r="119" spans="1:10" s="12" customFormat="1" ht="15" x14ac:dyDescent="0.2">
      <c r="A119" s="46"/>
      <c r="B119" s="47"/>
      <c r="C119" s="48"/>
      <c r="D119" s="49"/>
      <c r="E119" s="49"/>
      <c r="F119" s="50"/>
      <c r="I119" s="13"/>
    </row>
    <row r="120" spans="1:10" s="12" customFormat="1" ht="37.5" x14ac:dyDescent="0.2">
      <c r="A120" s="117" t="s">
        <v>178</v>
      </c>
      <c r="B120" s="118" t="s">
        <v>23</v>
      </c>
      <c r="C120" s="119" t="s">
        <v>179</v>
      </c>
      <c r="D120" s="118"/>
      <c r="E120" s="120"/>
      <c r="F120" s="121">
        <v>50</v>
      </c>
      <c r="I120" s="13"/>
    </row>
    <row r="121" spans="1:10" s="12" customFormat="1" ht="15" x14ac:dyDescent="0.2">
      <c r="A121" s="46"/>
      <c r="B121" s="47"/>
      <c r="C121" s="48"/>
      <c r="D121" s="49"/>
      <c r="E121" s="49"/>
      <c r="F121" s="50"/>
      <c r="I121" s="13"/>
    </row>
    <row r="122" spans="1:10" s="55" customFormat="1" ht="18.75" x14ac:dyDescent="0.4">
      <c r="A122" s="51"/>
      <c r="B122" s="52"/>
      <c r="C122" s="53"/>
      <c r="D122" s="53"/>
      <c r="E122" s="53"/>
      <c r="F122" s="54"/>
      <c r="I122" s="56"/>
    </row>
    <row r="123" spans="1:10" s="36" customFormat="1" ht="19.5" x14ac:dyDescent="0.2">
      <c r="A123" s="57"/>
      <c r="B123" s="58"/>
      <c r="C123" s="59"/>
      <c r="D123" s="59"/>
      <c r="E123" s="59"/>
      <c r="F123" s="60"/>
      <c r="I123" s="37"/>
    </row>
    <row r="124" spans="1:10" s="39" customFormat="1" ht="14.25" x14ac:dyDescent="0.2">
      <c r="A124" s="139" t="s">
        <v>62</v>
      </c>
      <c r="B124" s="139"/>
      <c r="C124" s="139"/>
      <c r="D124" s="139"/>
      <c r="I124" s="41"/>
    </row>
    <row r="125" spans="1:10" s="39" customFormat="1" x14ac:dyDescent="0.2">
      <c r="F125" s="40"/>
      <c r="I125" s="41"/>
    </row>
    <row r="126" spans="1:10" s="39" customFormat="1" x14ac:dyDescent="0.2">
      <c r="A126" s="38" t="s">
        <v>63</v>
      </c>
      <c r="F126" s="40"/>
      <c r="I126" s="41"/>
    </row>
    <row r="127" spans="1:10" s="39" customFormat="1" x14ac:dyDescent="0.2">
      <c r="F127" s="40"/>
      <c r="I127" s="41"/>
    </row>
    <row r="128" spans="1:10" s="39" customFormat="1" x14ac:dyDescent="0.2">
      <c r="F128" s="40"/>
      <c r="I128" s="41"/>
    </row>
    <row r="129" spans="6:9" s="39" customFormat="1" x14ac:dyDescent="0.2">
      <c r="F129" s="40"/>
      <c r="I129" s="41"/>
    </row>
    <row r="130" spans="6:9" s="39" customFormat="1" x14ac:dyDescent="0.2">
      <c r="F130" s="40"/>
      <c r="I130" s="41"/>
    </row>
    <row r="131" spans="6:9" s="39" customFormat="1" x14ac:dyDescent="0.2">
      <c r="F131" s="40"/>
      <c r="I131" s="41"/>
    </row>
    <row r="132" spans="6:9" s="39" customFormat="1" x14ac:dyDescent="0.2">
      <c r="F132" s="40"/>
      <c r="I132" s="41"/>
    </row>
    <row r="133" spans="6:9" s="39" customFormat="1" x14ac:dyDescent="0.2">
      <c r="F133" s="40"/>
      <c r="I133" s="41"/>
    </row>
    <row r="134" spans="6:9" s="39" customFormat="1" x14ac:dyDescent="0.2">
      <c r="F134" s="40"/>
      <c r="I134" s="41"/>
    </row>
    <row r="135" spans="6:9" s="39" customFormat="1" x14ac:dyDescent="0.2">
      <c r="F135" s="40"/>
      <c r="I135" s="41"/>
    </row>
    <row r="136" spans="6:9" s="39" customFormat="1" x14ac:dyDescent="0.2">
      <c r="F136" s="40"/>
      <c r="I136" s="41"/>
    </row>
    <row r="137" spans="6:9" s="39" customFormat="1" x14ac:dyDescent="0.2">
      <c r="F137" s="40"/>
      <c r="I137" s="41"/>
    </row>
    <row r="138" spans="6:9" s="39" customFormat="1" x14ac:dyDescent="0.2">
      <c r="F138" s="40"/>
      <c r="I138" s="41"/>
    </row>
    <row r="139" spans="6:9" s="39" customFormat="1" x14ac:dyDescent="0.2">
      <c r="F139" s="40"/>
      <c r="I139" s="41"/>
    </row>
    <row r="140" spans="6:9" s="39" customFormat="1" x14ac:dyDescent="0.2">
      <c r="F140" s="40"/>
      <c r="I140" s="41"/>
    </row>
    <row r="141" spans="6:9" s="39" customFormat="1" x14ac:dyDescent="0.2">
      <c r="F141" s="40"/>
      <c r="I141" s="41"/>
    </row>
    <row r="142" spans="6:9" s="39" customFormat="1" x14ac:dyDescent="0.2">
      <c r="F142" s="40"/>
      <c r="I142" s="41"/>
    </row>
    <row r="143" spans="6:9" s="39" customFormat="1" x14ac:dyDescent="0.2">
      <c r="F143" s="40"/>
      <c r="I143" s="41"/>
    </row>
    <row r="144" spans="6:9" s="39" customFormat="1" x14ac:dyDescent="0.2">
      <c r="F144" s="40"/>
      <c r="I144" s="41"/>
    </row>
  </sheetData>
  <mergeCells count="12">
    <mergeCell ref="A7:F7"/>
    <mergeCell ref="A8:F8"/>
    <mergeCell ref="A9:F9"/>
    <mergeCell ref="A10:F10"/>
    <mergeCell ref="A13:F13"/>
    <mergeCell ref="A124:D12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 проект 290 Пост.</vt:lpstr>
      <vt:lpstr>по заявлению</vt:lpstr>
      <vt:lpstr>по голосованию</vt:lpstr>
      <vt:lpstr>' проект 290 Пост.'!Область_печати</vt:lpstr>
      <vt:lpstr>'по голосованию'!Область_печати</vt:lpstr>
      <vt:lpstr>'по заявлению'!Область_печати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2017-03-24T11:18:20Z</cp:lastPrinted>
  <dcterms:created xsi:type="dcterms:W3CDTF">2014-01-24T07:03:53Z</dcterms:created>
  <dcterms:modified xsi:type="dcterms:W3CDTF">2017-05-12T08:16:56Z</dcterms:modified>
</cp:coreProperties>
</file>