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голосованию'!$A$1:$H$153</definedName>
  </definedNames>
  <calcPr fullCalcOnLoad="1" fullPrecision="0"/>
</workbook>
</file>

<file path=xl/sharedStrings.xml><?xml version="1.0" encoding="utf-8"?>
<sst xmlns="http://schemas.openxmlformats.org/spreadsheetml/2006/main" count="187" uniqueCount="134">
  <si>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</si>
  <si>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</si>
  <si>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</si>
  <si>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</si>
  <si>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</si>
  <si>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</si>
  <si>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</si>
  <si>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</si>
  <si>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</si>
  <si>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</si>
  <si>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</si>
  <si>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</si>
  <si>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</si>
  <si>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</si>
  <si>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</si>
  <si>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</si>
  <si>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</si>
  <si>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</si>
  <si>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</si>
  <si>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</si>
  <si>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</si>
  <si>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</si>
  <si>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</si>
  <si>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</si>
  <si>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</si>
  <si>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</si>
  <si>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</si>
  <si>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</si>
  <si>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</si>
  <si>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</si>
  <si>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</si>
  <si>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</si>
  <si>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</si>
  <si>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</si>
  <si>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</si>
  <si>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</si>
  <si>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</si>
  <si>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</si>
  <si>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</si>
  <si>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</si>
  <si>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</si>
  <si>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</si>
  <si>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</si>
  <si>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</si>
  <si>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</si>
  <si>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</si>
  <si>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</si>
  <si>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</si>
  <si>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</si>
  <si>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</si>
  <si>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</si>
  <si>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</si>
  <si>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</si>
  <si>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</si>
  <si>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</si>
  <si>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</si>
  <si>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</si>
  <si>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</si>
  <si>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</si>
  <si>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</si>
  <si>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</si>
  <si>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</si>
  <si>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</si>
  <si>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</si>
  <si>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</si>
  <si>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</si>
  <si>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</si>
  <si>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</si>
  <si>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</si>
  <si>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</si>
  <si>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</si>
  <si>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</si>
  <si>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</si>
  <si>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</si>
  <si>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</si>
  <si>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</si>
  <si>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</si>
  <si>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</si>
  <si>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</si>
  <si>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</si>
  <si>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</si>
  <si>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</si>
  <si>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</si>
  <si>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</si>
  <si>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</si>
  <si>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</si>
  <si>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</si>
  <si>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панельных швов</t>
  </si>
  <si>
    <t>ремонт отмостки</t>
  </si>
  <si>
    <t>смена запорной арматуры на отоплении</t>
  </si>
  <si>
    <t>восстановление изоляции</t>
  </si>
  <si>
    <t>Расчет размера платы за содержание и ремонт общего имущества в многоквартирном доме</t>
  </si>
  <si>
    <t>по адресу: ул. Советская, д.3а(S дома=2814,8 м2; S земли=2047,53 м2)</t>
  </si>
  <si>
    <t>1 раз в 4 месяца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</si>
  <si>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</si>
  <si>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</si>
  <si>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</si>
  <si>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</si>
  <si>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</si>
  <si>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</si>
  <si>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</si>
  <si>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</si>
  <si>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</si>
  <si>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</si>
  <si>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</si>
  <si>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</si>
  <si>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</si>
  <si>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</si>
  <si>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очистка от снега и наледи подъездных козырьков</t>
  </si>
  <si>
    <t>очистка кровли от снега и наледи в районе водоприемных воронок</t>
  </si>
  <si>
    <t>ревизия задвижек  ХВС (диам.50мм-2шт.,диам.80мм-1шт.)</t>
  </si>
  <si>
    <t>ВСЕГО:</t>
  </si>
  <si>
    <t xml:space="preserve">Дополнительные работы </t>
  </si>
  <si>
    <t>Ремонт кровли</t>
  </si>
  <si>
    <t>Окраска металл.дверей входа в подвал (2шт)</t>
  </si>
  <si>
    <t>Ремонт отмостки</t>
  </si>
  <si>
    <t>Косметический ремонт подъездов (4шт)</t>
  </si>
  <si>
    <t>Смена запорной арматуры</t>
  </si>
  <si>
    <t>Смена задвижек чугунных на стальные</t>
  </si>
  <si>
    <t>Окраска трубопроводов</t>
  </si>
  <si>
    <t>Изоляция трубопроводов</t>
  </si>
  <si>
    <t>Электротехнические работы ( Установка датчиков движения в тамбурах и на лестничных клетках, освещение подвала)</t>
  </si>
  <si>
    <t>Окраска газопровода</t>
  </si>
  <si>
    <t>(стоимость услуг увеличена на 7% в соответствии с уровнем инфляции 2011г.)</t>
  </si>
  <si>
    <t>Страхование общедомового имущества</t>
  </si>
  <si>
    <t>Погашение задолженности прошлых периодов</t>
  </si>
  <si>
    <t>по состоянию на 1.05.2012г.</t>
  </si>
  <si>
    <t>2012-2013 гг.</t>
  </si>
  <si>
    <t>замена ( поверка ) КИП манометр 8 шт.,термометр 8 шт.</t>
  </si>
  <si>
    <t>замена ( поверка ) КИП манометр 1 шт.</t>
  </si>
  <si>
    <t>ревизия задвижек отопления (диам.50мм-4 шт.,диам.80мм-4шт.)</t>
  </si>
  <si>
    <t>ревизия заадвижек ГВС (диам.50мм-2шт.,диам.80мм-5шт.)</t>
  </si>
  <si>
    <t>Ремонт кровельного покрытия лоджий (25,2 м2)</t>
  </si>
  <si>
    <t>Ремонт межпанельных швов (40 м.п.)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</si>
</sst>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22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5" fillId="24" borderId="30" xfId="0" applyNumberFormat="1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25" fillId="24" borderId="33" xfId="0" applyNumberFormat="1" applyFont="1" applyFill="1" applyBorder="1" applyAlignment="1">
      <alignment horizontal="center" vertical="center" wrapText="1"/>
    </xf>
    <xf numFmtId="2" fontId="25" fillId="24" borderId="34" xfId="0" applyNumberFormat="1" applyFont="1" applyFill="1" applyBorder="1" applyAlignment="1">
      <alignment horizontal="center" vertical="center" wrapText="1"/>
    </xf>
    <xf numFmtId="2" fontId="25" fillId="24" borderId="35" xfId="0" applyNumberFormat="1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2" fontId="18" fillId="24" borderId="36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7" xfId="0" applyNumberFormat="1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left" vertical="center"/>
    </xf>
    <xf numFmtId="0" fontId="0" fillId="24" borderId="41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="75" zoomScaleNormal="75" zoomScalePageLayoutView="0" workbookViewId="0" topLeftCell="A79">
      <selection activeCell="D123" sqref="D12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06" t="s">
        <v>0</v>
      </c>
      <c r="B1" s="107"/>
      <c r="C1" s="107"/>
      <c r="D1" s="107"/>
      <c r="E1" s="107"/>
      <c r="F1" s="107"/>
      <c r="G1" s="107"/>
      <c r="H1" s="107"/>
    </row>
    <row r="2" spans="2:8" ht="12.75" customHeight="1">
      <c r="B2" s="108" t="s">
        <v>1</v>
      </c>
      <c r="C2" s="108"/>
      <c r="D2" s="108"/>
      <c r="E2" s="108"/>
      <c r="F2" s="108"/>
      <c r="G2" s="107"/>
      <c r="H2" s="107"/>
    </row>
    <row r="3" spans="1:8" ht="14.25" customHeight="1">
      <c r="A3" s="3" t="s">
        <v>127</v>
      </c>
      <c r="B3" s="108" t="s">
        <v>2</v>
      </c>
      <c r="C3" s="108"/>
      <c r="D3" s="108"/>
      <c r="E3" s="108"/>
      <c r="F3" s="108"/>
      <c r="G3" s="107"/>
      <c r="H3" s="107"/>
    </row>
    <row r="4" spans="2:8" ht="14.25" customHeight="1">
      <c r="B4" s="108" t="s">
        <v>37</v>
      </c>
      <c r="C4" s="108"/>
      <c r="D4" s="108"/>
      <c r="E4" s="108"/>
      <c r="F4" s="108"/>
      <c r="G4" s="107"/>
      <c r="H4" s="107"/>
    </row>
    <row r="5" spans="1:11" ht="16.5" customHeight="1">
      <c r="A5" s="109"/>
      <c r="B5" s="109"/>
      <c r="C5" s="109"/>
      <c r="D5" s="109"/>
      <c r="E5" s="109"/>
      <c r="F5" s="109"/>
      <c r="G5" s="109"/>
      <c r="H5" s="109"/>
      <c r="K5" s="1"/>
    </row>
    <row r="6" spans="1:11" ht="33" customHeight="1" hidden="1">
      <c r="A6" s="110" t="s">
        <v>123</v>
      </c>
      <c r="B6" s="110"/>
      <c r="C6" s="110"/>
      <c r="D6" s="110"/>
      <c r="E6" s="110"/>
      <c r="F6" s="110"/>
      <c r="G6" s="110"/>
      <c r="H6" s="110"/>
      <c r="K6" s="1"/>
    </row>
    <row r="7" spans="1:11" s="4" customFormat="1" ht="22.5" customHeight="1">
      <c r="A7" s="93" t="s">
        <v>3</v>
      </c>
      <c r="B7" s="93"/>
      <c r="C7" s="93"/>
      <c r="D7" s="93"/>
      <c r="E7" s="94"/>
      <c r="F7" s="94"/>
      <c r="G7" s="94"/>
      <c r="H7" s="94"/>
      <c r="K7" s="5"/>
    </row>
    <row r="8" spans="1:8" s="6" customFormat="1" ht="18.75" customHeight="1">
      <c r="A8" s="93" t="s">
        <v>92</v>
      </c>
      <c r="B8" s="93"/>
      <c r="C8" s="93"/>
      <c r="D8" s="93"/>
      <c r="E8" s="94"/>
      <c r="F8" s="94"/>
      <c r="G8" s="94"/>
      <c r="H8" s="94"/>
    </row>
    <row r="9" spans="1:8" s="7" customFormat="1" ht="17.25" customHeight="1">
      <c r="A9" s="95" t="s">
        <v>84</v>
      </c>
      <c r="B9" s="95"/>
      <c r="C9" s="95"/>
      <c r="D9" s="95"/>
      <c r="E9" s="96"/>
      <c r="F9" s="96"/>
      <c r="G9" s="96"/>
      <c r="H9" s="96"/>
    </row>
    <row r="10" spans="1:8" s="6" customFormat="1" ht="30" customHeight="1" thickBot="1">
      <c r="A10" s="97" t="s">
        <v>91</v>
      </c>
      <c r="B10" s="97"/>
      <c r="C10" s="97"/>
      <c r="D10" s="97"/>
      <c r="E10" s="98"/>
      <c r="F10" s="98"/>
      <c r="G10" s="98"/>
      <c r="H10" s="98"/>
    </row>
    <row r="11" spans="1:11" s="12" customFormat="1" ht="139.5" customHeight="1" thickBot="1">
      <c r="A11" s="8" t="s">
        <v>4</v>
      </c>
      <c r="B11" s="9" t="s">
        <v>5</v>
      </c>
      <c r="C11" s="10" t="s">
        <v>6</v>
      </c>
      <c r="D11" s="10" t="s">
        <v>38</v>
      </c>
      <c r="E11" s="10" t="s">
        <v>6</v>
      </c>
      <c r="F11" s="11" t="s">
        <v>7</v>
      </c>
      <c r="G11" s="10" t="s">
        <v>6</v>
      </c>
      <c r="H11" s="11" t="s">
        <v>7</v>
      </c>
      <c r="K11" s="13"/>
    </row>
    <row r="12" spans="1:11" s="20" customFormat="1" ht="12.75">
      <c r="A12" s="14">
        <v>1</v>
      </c>
      <c r="B12" s="15">
        <v>2</v>
      </c>
      <c r="C12" s="15">
        <v>3</v>
      </c>
      <c r="D12" s="16"/>
      <c r="E12" s="15">
        <v>3</v>
      </c>
      <c r="F12" s="17">
        <v>4</v>
      </c>
      <c r="G12" s="18">
        <v>3</v>
      </c>
      <c r="H12" s="19">
        <v>4</v>
      </c>
      <c r="K12" s="21"/>
    </row>
    <row r="13" spans="1:11" s="20" customFormat="1" ht="49.5" customHeight="1">
      <c r="A13" s="99" t="s">
        <v>8</v>
      </c>
      <c r="B13" s="100"/>
      <c r="C13" s="100"/>
      <c r="D13" s="100"/>
      <c r="E13" s="100"/>
      <c r="F13" s="100"/>
      <c r="G13" s="101"/>
      <c r="H13" s="102"/>
      <c r="K13" s="21"/>
    </row>
    <row r="14" spans="1:11" s="12" customFormat="1" ht="15">
      <c r="A14" s="22" t="s">
        <v>9</v>
      </c>
      <c r="B14" s="23"/>
      <c r="C14" s="24">
        <f>F14*12</f>
        <v>0</v>
      </c>
      <c r="D14" s="25">
        <f>G14*I14</f>
        <v>75661.82</v>
      </c>
      <c r="E14" s="24">
        <f>H14*12</f>
        <v>26.88</v>
      </c>
      <c r="F14" s="26"/>
      <c r="G14" s="24">
        <f>H14*12</f>
        <v>26.88</v>
      </c>
      <c r="H14" s="24">
        <v>2.24</v>
      </c>
      <c r="I14" s="12">
        <v>2814.8</v>
      </c>
      <c r="J14" s="12">
        <v>1.07</v>
      </c>
      <c r="K14" s="13">
        <v>2.24</v>
      </c>
    </row>
    <row r="15" spans="1:11" s="12" customFormat="1" ht="29.25" customHeight="1">
      <c r="A15" s="27" t="s">
        <v>94</v>
      </c>
      <c r="B15" s="28" t="s">
        <v>95</v>
      </c>
      <c r="C15" s="29"/>
      <c r="D15" s="30"/>
      <c r="E15" s="29"/>
      <c r="F15" s="31"/>
      <c r="G15" s="29"/>
      <c r="H15" s="29"/>
      <c r="K15" s="13"/>
    </row>
    <row r="16" spans="1:11" s="12" customFormat="1" ht="15">
      <c r="A16" s="27" t="s">
        <v>96</v>
      </c>
      <c r="B16" s="28" t="s">
        <v>95</v>
      </c>
      <c r="C16" s="29"/>
      <c r="D16" s="30"/>
      <c r="E16" s="29"/>
      <c r="F16" s="31"/>
      <c r="G16" s="29"/>
      <c r="H16" s="29"/>
      <c r="K16" s="13"/>
    </row>
    <row r="17" spans="1:11" s="12" customFormat="1" ht="15">
      <c r="A17" s="27" t="s">
        <v>97</v>
      </c>
      <c r="B17" s="28" t="s">
        <v>98</v>
      </c>
      <c r="C17" s="29"/>
      <c r="D17" s="30"/>
      <c r="E17" s="29"/>
      <c r="F17" s="31"/>
      <c r="G17" s="29"/>
      <c r="H17" s="29"/>
      <c r="K17" s="13"/>
    </row>
    <row r="18" spans="1:11" s="12" customFormat="1" ht="15">
      <c r="A18" s="27" t="s">
        <v>99</v>
      </c>
      <c r="B18" s="28" t="s">
        <v>95</v>
      </c>
      <c r="C18" s="29"/>
      <c r="D18" s="30"/>
      <c r="E18" s="29"/>
      <c r="F18" s="31"/>
      <c r="G18" s="29"/>
      <c r="H18" s="29"/>
      <c r="K18" s="13"/>
    </row>
    <row r="19" spans="1:11" s="12" customFormat="1" ht="30">
      <c r="A19" s="22" t="s">
        <v>11</v>
      </c>
      <c r="B19" s="32"/>
      <c r="C19" s="24">
        <f>F19*12</f>
        <v>0</v>
      </c>
      <c r="D19" s="25">
        <f>G19*I19</f>
        <v>70932.96</v>
      </c>
      <c r="E19" s="24">
        <f>H19*12</f>
        <v>25.2</v>
      </c>
      <c r="F19" s="26"/>
      <c r="G19" s="24">
        <f>H19*12</f>
        <v>25.2</v>
      </c>
      <c r="H19" s="24">
        <v>2.1</v>
      </c>
      <c r="I19" s="12">
        <v>2814.8</v>
      </c>
      <c r="J19" s="12">
        <v>1.07</v>
      </c>
      <c r="K19" s="13">
        <v>2.1</v>
      </c>
    </row>
    <row r="20" spans="1:11" s="12" customFormat="1" ht="15">
      <c r="A20" s="33" t="s">
        <v>100</v>
      </c>
      <c r="B20" s="34" t="s">
        <v>12</v>
      </c>
      <c r="C20" s="24"/>
      <c r="D20" s="25"/>
      <c r="E20" s="24"/>
      <c r="F20" s="26"/>
      <c r="G20" s="24"/>
      <c r="H20" s="24"/>
      <c r="K20" s="13"/>
    </row>
    <row r="21" spans="1:11" s="12" customFormat="1" ht="15">
      <c r="A21" s="33" t="s">
        <v>101</v>
      </c>
      <c r="B21" s="34" t="s">
        <v>12</v>
      </c>
      <c r="C21" s="24"/>
      <c r="D21" s="25"/>
      <c r="E21" s="24"/>
      <c r="F21" s="26"/>
      <c r="G21" s="24"/>
      <c r="H21" s="24"/>
      <c r="K21" s="13"/>
    </row>
    <row r="22" spans="1:11" s="12" customFormat="1" ht="15">
      <c r="A22" s="33" t="s">
        <v>102</v>
      </c>
      <c r="B22" s="34" t="s">
        <v>12</v>
      </c>
      <c r="C22" s="24"/>
      <c r="D22" s="25"/>
      <c r="E22" s="24"/>
      <c r="F22" s="26"/>
      <c r="G22" s="24"/>
      <c r="H22" s="24"/>
      <c r="K22" s="13"/>
    </row>
    <row r="23" spans="1:11" s="12" customFormat="1" ht="25.5">
      <c r="A23" s="33" t="s">
        <v>103</v>
      </c>
      <c r="B23" s="34" t="s">
        <v>13</v>
      </c>
      <c r="C23" s="24"/>
      <c r="D23" s="25"/>
      <c r="E23" s="24"/>
      <c r="F23" s="26"/>
      <c r="G23" s="24"/>
      <c r="H23" s="24"/>
      <c r="K23" s="13"/>
    </row>
    <row r="24" spans="1:11" s="12" customFormat="1" ht="15">
      <c r="A24" s="33" t="s">
        <v>104</v>
      </c>
      <c r="B24" s="34" t="s">
        <v>12</v>
      </c>
      <c r="C24" s="24"/>
      <c r="D24" s="25"/>
      <c r="E24" s="24"/>
      <c r="F24" s="26"/>
      <c r="G24" s="24"/>
      <c r="H24" s="24"/>
      <c r="K24" s="13"/>
    </row>
    <row r="25" spans="1:11" s="12" customFormat="1" ht="15">
      <c r="A25" s="35" t="s">
        <v>105</v>
      </c>
      <c r="B25" s="36" t="s">
        <v>12</v>
      </c>
      <c r="C25" s="24"/>
      <c r="D25" s="25"/>
      <c r="E25" s="24"/>
      <c r="F25" s="26"/>
      <c r="G25" s="24"/>
      <c r="H25" s="24"/>
      <c r="K25" s="13"/>
    </row>
    <row r="26" spans="1:11" s="12" customFormat="1" ht="26.25" thickBot="1">
      <c r="A26" s="37" t="s">
        <v>106</v>
      </c>
      <c r="B26" s="38" t="s">
        <v>107</v>
      </c>
      <c r="C26" s="24"/>
      <c r="D26" s="25"/>
      <c r="E26" s="24"/>
      <c r="F26" s="26"/>
      <c r="G26" s="24"/>
      <c r="H26" s="24"/>
      <c r="K26" s="13"/>
    </row>
    <row r="27" spans="1:11" s="41" customFormat="1" ht="15">
      <c r="A27" s="39" t="s">
        <v>14</v>
      </c>
      <c r="B27" s="23" t="s">
        <v>15</v>
      </c>
      <c r="C27" s="24">
        <f>F27*12</f>
        <v>0</v>
      </c>
      <c r="D27" s="25">
        <f aca="true" t="shared" si="0" ref="D27:D38">G27*I27</f>
        <v>20266.56</v>
      </c>
      <c r="E27" s="24">
        <f>H27*12</f>
        <v>7.2</v>
      </c>
      <c r="F27" s="40"/>
      <c r="G27" s="24">
        <f aca="true" t="shared" si="1" ref="G27:G38">H27*12</f>
        <v>7.2</v>
      </c>
      <c r="H27" s="24">
        <v>0.6</v>
      </c>
      <c r="I27" s="12">
        <v>2814.8</v>
      </c>
      <c r="J27" s="12">
        <v>1.07</v>
      </c>
      <c r="K27" s="13">
        <v>0.6</v>
      </c>
    </row>
    <row r="28" spans="1:11" s="12" customFormat="1" ht="15">
      <c r="A28" s="39" t="s">
        <v>16</v>
      </c>
      <c r="B28" s="23" t="s">
        <v>17</v>
      </c>
      <c r="C28" s="24">
        <f>F28*12</f>
        <v>0</v>
      </c>
      <c r="D28" s="25">
        <f t="shared" si="0"/>
        <v>65528.54</v>
      </c>
      <c r="E28" s="24">
        <f>H28*12</f>
        <v>23.28</v>
      </c>
      <c r="F28" s="40"/>
      <c r="G28" s="24">
        <f t="shared" si="1"/>
        <v>23.28</v>
      </c>
      <c r="H28" s="24">
        <v>1.94</v>
      </c>
      <c r="I28" s="12">
        <v>2814.8</v>
      </c>
      <c r="J28" s="12">
        <v>1.07</v>
      </c>
      <c r="K28" s="13">
        <v>1.94</v>
      </c>
    </row>
    <row r="29" spans="1:11" s="20" customFormat="1" ht="30">
      <c r="A29" s="39" t="s">
        <v>58</v>
      </c>
      <c r="B29" s="23" t="s">
        <v>10</v>
      </c>
      <c r="C29" s="42"/>
      <c r="D29" s="25">
        <f t="shared" si="0"/>
        <v>1688.88</v>
      </c>
      <c r="E29" s="42"/>
      <c r="F29" s="40"/>
      <c r="G29" s="24">
        <f t="shared" si="1"/>
        <v>0.6</v>
      </c>
      <c r="H29" s="24">
        <v>0.05</v>
      </c>
      <c r="I29" s="12">
        <v>2814.8</v>
      </c>
      <c r="J29" s="12">
        <v>1.07</v>
      </c>
      <c r="K29" s="13">
        <v>0.04</v>
      </c>
    </row>
    <row r="30" spans="1:11" s="20" customFormat="1" ht="30">
      <c r="A30" s="39" t="s">
        <v>83</v>
      </c>
      <c r="B30" s="23" t="s">
        <v>10</v>
      </c>
      <c r="C30" s="42"/>
      <c r="D30" s="25">
        <f t="shared" si="0"/>
        <v>3377.76</v>
      </c>
      <c r="E30" s="42"/>
      <c r="F30" s="40"/>
      <c r="G30" s="24">
        <f t="shared" si="1"/>
        <v>1.2</v>
      </c>
      <c r="H30" s="24">
        <v>0.1</v>
      </c>
      <c r="I30" s="12">
        <v>2814.8</v>
      </c>
      <c r="J30" s="12">
        <v>1.07</v>
      </c>
      <c r="K30" s="13">
        <v>0.1</v>
      </c>
    </row>
    <row r="31" spans="1:11" s="20" customFormat="1" ht="15">
      <c r="A31" s="39" t="s">
        <v>59</v>
      </c>
      <c r="B31" s="23" t="s">
        <v>10</v>
      </c>
      <c r="C31" s="42"/>
      <c r="D31" s="25">
        <f t="shared" si="0"/>
        <v>10133.28</v>
      </c>
      <c r="E31" s="42"/>
      <c r="F31" s="40"/>
      <c r="G31" s="24">
        <f t="shared" si="1"/>
        <v>3.6</v>
      </c>
      <c r="H31" s="24">
        <v>0.3</v>
      </c>
      <c r="I31" s="12">
        <v>2814.8</v>
      </c>
      <c r="J31" s="12">
        <v>1.07</v>
      </c>
      <c r="K31" s="13">
        <v>0.3</v>
      </c>
    </row>
    <row r="32" spans="1:11" s="20" customFormat="1" ht="15" hidden="1">
      <c r="A32" s="39"/>
      <c r="B32" s="23"/>
      <c r="C32" s="42"/>
      <c r="D32" s="25"/>
      <c r="E32" s="42"/>
      <c r="F32" s="40"/>
      <c r="G32" s="24"/>
      <c r="H32" s="24"/>
      <c r="I32" s="12"/>
      <c r="J32" s="12"/>
      <c r="K32" s="13"/>
    </row>
    <row r="33" spans="1:11" s="20" customFormat="1" ht="30" hidden="1">
      <c r="A33" s="39" t="s">
        <v>60</v>
      </c>
      <c r="B33" s="23" t="s">
        <v>13</v>
      </c>
      <c r="C33" s="42"/>
      <c r="D33" s="25">
        <f t="shared" si="0"/>
        <v>0</v>
      </c>
      <c r="E33" s="42"/>
      <c r="F33" s="40"/>
      <c r="G33" s="24">
        <f t="shared" si="1"/>
        <v>0</v>
      </c>
      <c r="H33" s="24">
        <v>0</v>
      </c>
      <c r="I33" s="12">
        <v>2814.8</v>
      </c>
      <c r="J33" s="12">
        <v>1.07</v>
      </c>
      <c r="K33" s="13">
        <v>0</v>
      </c>
    </row>
    <row r="34" spans="1:11" s="20" customFormat="1" ht="15" hidden="1">
      <c r="A34" s="39"/>
      <c r="B34" s="23"/>
      <c r="C34" s="42"/>
      <c r="D34" s="25"/>
      <c r="E34" s="42"/>
      <c r="F34" s="40"/>
      <c r="G34" s="24"/>
      <c r="H34" s="24"/>
      <c r="I34" s="12"/>
      <c r="J34" s="12"/>
      <c r="K34" s="13"/>
    </row>
    <row r="35" spans="1:11" s="20" customFormat="1" ht="30">
      <c r="A35" s="39" t="s">
        <v>24</v>
      </c>
      <c r="B35" s="23"/>
      <c r="C35" s="42">
        <f>F35*12</f>
        <v>0</v>
      </c>
      <c r="D35" s="25">
        <f t="shared" si="0"/>
        <v>4728.86</v>
      </c>
      <c r="E35" s="42">
        <f>H35*12</f>
        <v>1.68</v>
      </c>
      <c r="F35" s="40"/>
      <c r="G35" s="24">
        <f t="shared" si="1"/>
        <v>1.68</v>
      </c>
      <c r="H35" s="24">
        <v>0.14</v>
      </c>
      <c r="I35" s="12">
        <v>2814.8</v>
      </c>
      <c r="J35" s="12">
        <v>1.07</v>
      </c>
      <c r="K35" s="13">
        <v>0.14</v>
      </c>
    </row>
    <row r="36" spans="1:11" s="12" customFormat="1" ht="15">
      <c r="A36" s="39" t="s">
        <v>26</v>
      </c>
      <c r="B36" s="23" t="s">
        <v>27</v>
      </c>
      <c r="C36" s="42">
        <f>F36*12</f>
        <v>0</v>
      </c>
      <c r="D36" s="25">
        <f t="shared" si="0"/>
        <v>1013.33</v>
      </c>
      <c r="E36" s="42">
        <f>H36*12</f>
        <v>0.36</v>
      </c>
      <c r="F36" s="40"/>
      <c r="G36" s="24">
        <f t="shared" si="1"/>
        <v>0.36</v>
      </c>
      <c r="H36" s="24">
        <v>0.03</v>
      </c>
      <c r="I36" s="12">
        <v>2814.8</v>
      </c>
      <c r="J36" s="12">
        <v>1.07</v>
      </c>
      <c r="K36" s="13">
        <v>0.03</v>
      </c>
    </row>
    <row r="37" spans="1:11" s="12" customFormat="1" ht="15">
      <c r="A37" s="39" t="s">
        <v>28</v>
      </c>
      <c r="B37" s="43" t="s">
        <v>29</v>
      </c>
      <c r="C37" s="44">
        <f>F37*12</f>
        <v>0</v>
      </c>
      <c r="D37" s="25">
        <f t="shared" si="0"/>
        <v>675.55</v>
      </c>
      <c r="E37" s="44">
        <f>H37*12</f>
        <v>0.24</v>
      </c>
      <c r="F37" s="45"/>
      <c r="G37" s="24">
        <f t="shared" si="1"/>
        <v>0.24</v>
      </c>
      <c r="H37" s="24">
        <v>0.02</v>
      </c>
      <c r="I37" s="12">
        <v>2814.8</v>
      </c>
      <c r="J37" s="12">
        <v>1.07</v>
      </c>
      <c r="K37" s="13">
        <v>0.02</v>
      </c>
    </row>
    <row r="38" spans="1:11" s="41" customFormat="1" ht="30">
      <c r="A38" s="39" t="s">
        <v>25</v>
      </c>
      <c r="B38" s="23" t="s">
        <v>93</v>
      </c>
      <c r="C38" s="42">
        <f>F38*12</f>
        <v>0</v>
      </c>
      <c r="D38" s="25">
        <f t="shared" si="0"/>
        <v>1013.33</v>
      </c>
      <c r="E38" s="42">
        <f>H38*12</f>
        <v>0.36</v>
      </c>
      <c r="F38" s="40"/>
      <c r="G38" s="24">
        <f t="shared" si="1"/>
        <v>0.36</v>
      </c>
      <c r="H38" s="24">
        <v>0.03</v>
      </c>
      <c r="I38" s="12">
        <v>2814.8</v>
      </c>
      <c r="J38" s="12">
        <v>1.07</v>
      </c>
      <c r="K38" s="13">
        <v>0.03</v>
      </c>
    </row>
    <row r="39" spans="1:11" s="41" customFormat="1" ht="15">
      <c r="A39" s="39" t="s">
        <v>39</v>
      </c>
      <c r="B39" s="23"/>
      <c r="C39" s="24"/>
      <c r="D39" s="24">
        <f>SUM(D40:D54)</f>
        <v>28576.25</v>
      </c>
      <c r="E39" s="24"/>
      <c r="F39" s="40"/>
      <c r="G39" s="24">
        <f>SUM(G40:G54)</f>
        <v>10.2</v>
      </c>
      <c r="H39" s="24">
        <v>0.71</v>
      </c>
      <c r="I39" s="12">
        <v>2814.8</v>
      </c>
      <c r="J39" s="12">
        <v>1.07</v>
      </c>
      <c r="K39" s="13">
        <v>0.73</v>
      </c>
    </row>
    <row r="40" spans="1:11" s="20" customFormat="1" ht="15" hidden="1">
      <c r="A40" s="46"/>
      <c r="B40" s="34"/>
      <c r="C40" s="47"/>
      <c r="D40" s="48"/>
      <c r="E40" s="47"/>
      <c r="F40" s="49"/>
      <c r="G40" s="47"/>
      <c r="H40" s="47"/>
      <c r="I40" s="12"/>
      <c r="J40" s="12"/>
      <c r="K40" s="13"/>
    </row>
    <row r="41" spans="1:11" s="20" customFormat="1" ht="15">
      <c r="A41" s="46" t="s">
        <v>52</v>
      </c>
      <c r="B41" s="34" t="s">
        <v>18</v>
      </c>
      <c r="C41" s="47"/>
      <c r="D41" s="48">
        <f aca="true" t="shared" si="2" ref="D41:D52">G41*I41</f>
        <v>337.78</v>
      </c>
      <c r="E41" s="47"/>
      <c r="F41" s="49"/>
      <c r="G41" s="47">
        <f aca="true" t="shared" si="3" ref="G41:G54">H41*12</f>
        <v>0.12</v>
      </c>
      <c r="H41" s="47">
        <v>0.01</v>
      </c>
      <c r="I41" s="12">
        <v>2814.8</v>
      </c>
      <c r="J41" s="12">
        <v>1.07</v>
      </c>
      <c r="K41" s="13">
        <v>0.01</v>
      </c>
    </row>
    <row r="42" spans="1:11" s="20" customFormat="1" ht="15">
      <c r="A42" s="46" t="s">
        <v>19</v>
      </c>
      <c r="B42" s="34" t="s">
        <v>23</v>
      </c>
      <c r="C42" s="47">
        <f>F42*12</f>
        <v>0</v>
      </c>
      <c r="D42" s="48">
        <f t="shared" si="2"/>
        <v>675.55</v>
      </c>
      <c r="E42" s="47">
        <f>H42*12</f>
        <v>0.24</v>
      </c>
      <c r="F42" s="49"/>
      <c r="G42" s="47">
        <f t="shared" si="3"/>
        <v>0.24</v>
      </c>
      <c r="H42" s="47">
        <v>0.02</v>
      </c>
      <c r="I42" s="12">
        <v>2814.8</v>
      </c>
      <c r="J42" s="12">
        <v>1.07</v>
      </c>
      <c r="K42" s="13">
        <v>0.02</v>
      </c>
    </row>
    <row r="43" spans="1:11" s="20" customFormat="1" ht="15">
      <c r="A43" s="46" t="s">
        <v>130</v>
      </c>
      <c r="B43" s="34" t="s">
        <v>18</v>
      </c>
      <c r="C43" s="47">
        <f>F43*12</f>
        <v>0</v>
      </c>
      <c r="D43" s="48">
        <f t="shared" si="2"/>
        <v>4728.86</v>
      </c>
      <c r="E43" s="47">
        <f>H43*12</f>
        <v>1.68</v>
      </c>
      <c r="F43" s="49"/>
      <c r="G43" s="47">
        <f t="shared" si="3"/>
        <v>1.68</v>
      </c>
      <c r="H43" s="47">
        <v>0.14</v>
      </c>
      <c r="I43" s="12">
        <v>2814.8</v>
      </c>
      <c r="J43" s="12">
        <v>1.07</v>
      </c>
      <c r="K43" s="13">
        <v>0.13</v>
      </c>
    </row>
    <row r="44" spans="1:11" s="20" customFormat="1" ht="15">
      <c r="A44" s="46" t="s">
        <v>68</v>
      </c>
      <c r="B44" s="34" t="s">
        <v>18</v>
      </c>
      <c r="C44" s="47">
        <f>F44*12</f>
        <v>0</v>
      </c>
      <c r="D44" s="48">
        <f t="shared" si="2"/>
        <v>1351.1</v>
      </c>
      <c r="E44" s="47">
        <f>H44*12</f>
        <v>0.48</v>
      </c>
      <c r="F44" s="49"/>
      <c r="G44" s="47">
        <f t="shared" si="3"/>
        <v>0.48</v>
      </c>
      <c r="H44" s="47">
        <v>0.04</v>
      </c>
      <c r="I44" s="12">
        <v>2814.8</v>
      </c>
      <c r="J44" s="12">
        <v>1.07</v>
      </c>
      <c r="K44" s="13">
        <v>0.04</v>
      </c>
    </row>
    <row r="45" spans="1:11" s="20" customFormat="1" ht="15">
      <c r="A45" s="46" t="s">
        <v>20</v>
      </c>
      <c r="B45" s="34" t="s">
        <v>18</v>
      </c>
      <c r="C45" s="47">
        <f>F45*12</f>
        <v>0</v>
      </c>
      <c r="D45" s="48">
        <f t="shared" si="2"/>
        <v>4728.86</v>
      </c>
      <c r="E45" s="47">
        <f>H45*12</f>
        <v>1.68</v>
      </c>
      <c r="F45" s="49"/>
      <c r="G45" s="47">
        <f t="shared" si="3"/>
        <v>1.68</v>
      </c>
      <c r="H45" s="47">
        <v>0.14</v>
      </c>
      <c r="I45" s="12">
        <v>2814.8</v>
      </c>
      <c r="J45" s="12">
        <v>1.07</v>
      </c>
      <c r="K45" s="13">
        <v>0.14</v>
      </c>
    </row>
    <row r="46" spans="1:11" s="20" customFormat="1" ht="15">
      <c r="A46" s="46" t="s">
        <v>21</v>
      </c>
      <c r="B46" s="34" t="s">
        <v>18</v>
      </c>
      <c r="C46" s="47">
        <f>F46*12</f>
        <v>0</v>
      </c>
      <c r="D46" s="48">
        <f t="shared" si="2"/>
        <v>675.55</v>
      </c>
      <c r="E46" s="47">
        <f>H46*12</f>
        <v>0.24</v>
      </c>
      <c r="F46" s="49"/>
      <c r="G46" s="47">
        <f t="shared" si="3"/>
        <v>0.24</v>
      </c>
      <c r="H46" s="47">
        <v>0.02</v>
      </c>
      <c r="I46" s="12">
        <v>2814.8</v>
      </c>
      <c r="J46" s="12">
        <v>1.07</v>
      </c>
      <c r="K46" s="13">
        <v>0.02</v>
      </c>
    </row>
    <row r="47" spans="1:11" s="20" customFormat="1" ht="15">
      <c r="A47" s="46" t="s">
        <v>63</v>
      </c>
      <c r="B47" s="34" t="s">
        <v>18</v>
      </c>
      <c r="C47" s="47"/>
      <c r="D47" s="48">
        <f t="shared" si="2"/>
        <v>675.55</v>
      </c>
      <c r="E47" s="47"/>
      <c r="F47" s="49"/>
      <c r="G47" s="47">
        <f t="shared" si="3"/>
        <v>0.24</v>
      </c>
      <c r="H47" s="47">
        <v>0.02</v>
      </c>
      <c r="I47" s="12">
        <v>2814.8</v>
      </c>
      <c r="J47" s="12">
        <v>1.07</v>
      </c>
      <c r="K47" s="13">
        <v>0.02</v>
      </c>
    </row>
    <row r="48" spans="1:11" s="20" customFormat="1" ht="15">
      <c r="A48" s="46" t="s">
        <v>64</v>
      </c>
      <c r="B48" s="34" t="s">
        <v>23</v>
      </c>
      <c r="C48" s="47"/>
      <c r="D48" s="48">
        <f t="shared" si="2"/>
        <v>3039.98</v>
      </c>
      <c r="E48" s="47"/>
      <c r="F48" s="49"/>
      <c r="G48" s="47">
        <f t="shared" si="3"/>
        <v>1.08</v>
      </c>
      <c r="H48" s="47">
        <v>0.09</v>
      </c>
      <c r="I48" s="12">
        <v>2814.8</v>
      </c>
      <c r="J48" s="12">
        <v>1.07</v>
      </c>
      <c r="K48" s="13">
        <v>0.09</v>
      </c>
    </row>
    <row r="49" spans="1:11" s="20" customFormat="1" ht="25.5">
      <c r="A49" s="46" t="s">
        <v>22</v>
      </c>
      <c r="B49" s="34" t="s">
        <v>18</v>
      </c>
      <c r="C49" s="47">
        <f>F49*12</f>
        <v>0</v>
      </c>
      <c r="D49" s="48">
        <f t="shared" si="2"/>
        <v>1688.88</v>
      </c>
      <c r="E49" s="47">
        <f>H49*12</f>
        <v>0.6</v>
      </c>
      <c r="F49" s="49"/>
      <c r="G49" s="47">
        <f t="shared" si="3"/>
        <v>0.6</v>
      </c>
      <c r="H49" s="47">
        <v>0.05</v>
      </c>
      <c r="I49" s="12">
        <v>2814.8</v>
      </c>
      <c r="J49" s="12">
        <v>1.07</v>
      </c>
      <c r="K49" s="13">
        <v>0.05</v>
      </c>
    </row>
    <row r="50" spans="1:11" s="20" customFormat="1" ht="15">
      <c r="A50" s="46" t="s">
        <v>40</v>
      </c>
      <c r="B50" s="34" t="s">
        <v>18</v>
      </c>
      <c r="C50" s="47"/>
      <c r="D50" s="48">
        <f t="shared" si="2"/>
        <v>337.78</v>
      </c>
      <c r="E50" s="47"/>
      <c r="F50" s="49"/>
      <c r="G50" s="47">
        <f t="shared" si="3"/>
        <v>0.12</v>
      </c>
      <c r="H50" s="47">
        <v>0.01</v>
      </c>
      <c r="I50" s="12">
        <v>2814.8</v>
      </c>
      <c r="J50" s="12">
        <v>1.07</v>
      </c>
      <c r="K50" s="13">
        <v>0.01</v>
      </c>
    </row>
    <row r="51" spans="1:11" s="20" customFormat="1" ht="15" hidden="1">
      <c r="A51" s="46"/>
      <c r="B51" s="34"/>
      <c r="C51" s="50"/>
      <c r="D51" s="48"/>
      <c r="E51" s="50"/>
      <c r="F51" s="49"/>
      <c r="G51" s="47"/>
      <c r="H51" s="47"/>
      <c r="I51" s="12"/>
      <c r="J51" s="12"/>
      <c r="K51" s="13"/>
    </row>
    <row r="52" spans="1:11" s="20" customFormat="1" ht="15">
      <c r="A52" s="46" t="s">
        <v>67</v>
      </c>
      <c r="B52" s="34" t="s">
        <v>18</v>
      </c>
      <c r="C52" s="50">
        <f>F52*12</f>
        <v>0</v>
      </c>
      <c r="D52" s="48">
        <f t="shared" si="2"/>
        <v>4728.86</v>
      </c>
      <c r="E52" s="50">
        <f>H52*12</f>
        <v>1.68</v>
      </c>
      <c r="F52" s="49"/>
      <c r="G52" s="47">
        <f t="shared" si="3"/>
        <v>1.68</v>
      </c>
      <c r="H52" s="47">
        <v>0.14</v>
      </c>
      <c r="I52" s="12">
        <v>2814.8</v>
      </c>
      <c r="J52" s="12">
        <v>1.07</v>
      </c>
      <c r="K52" s="13">
        <v>0.14</v>
      </c>
    </row>
    <row r="53" spans="1:11" s="20" customFormat="1" ht="15" hidden="1">
      <c r="A53" s="46"/>
      <c r="B53" s="34"/>
      <c r="C53" s="47"/>
      <c r="D53" s="48"/>
      <c r="E53" s="47"/>
      <c r="F53" s="49"/>
      <c r="G53" s="47"/>
      <c r="H53" s="47"/>
      <c r="I53" s="12"/>
      <c r="J53" s="12"/>
      <c r="K53" s="13"/>
    </row>
    <row r="54" spans="1:11" s="20" customFormat="1" ht="15">
      <c r="A54" s="46" t="s">
        <v>128</v>
      </c>
      <c r="B54" s="34" t="s">
        <v>18</v>
      </c>
      <c r="C54" s="47"/>
      <c r="D54" s="48">
        <v>5607.5</v>
      </c>
      <c r="E54" s="47"/>
      <c r="F54" s="49"/>
      <c r="G54" s="47">
        <f t="shared" si="3"/>
        <v>2.04</v>
      </c>
      <c r="H54" s="47">
        <f>D54/I54/12</f>
        <v>0.17</v>
      </c>
      <c r="I54" s="12">
        <v>2814.8</v>
      </c>
      <c r="J54" s="12">
        <v>1.07</v>
      </c>
      <c r="K54" s="13">
        <v>0.04</v>
      </c>
    </row>
    <row r="55" spans="1:11" s="41" customFormat="1" ht="30">
      <c r="A55" s="39" t="s">
        <v>48</v>
      </c>
      <c r="B55" s="23"/>
      <c r="C55" s="24"/>
      <c r="D55" s="24">
        <f>SUM(D56:D67)</f>
        <v>4391.09</v>
      </c>
      <c r="E55" s="24"/>
      <c r="F55" s="40"/>
      <c r="G55" s="24">
        <f>SUM(G56:G67)</f>
        <v>1.56</v>
      </c>
      <c r="H55" s="24">
        <f>SUM(H56:H67)</f>
        <v>0.13</v>
      </c>
      <c r="I55" s="12">
        <v>2814.8</v>
      </c>
      <c r="J55" s="12">
        <v>1.07</v>
      </c>
      <c r="K55" s="13">
        <v>0.11</v>
      </c>
    </row>
    <row r="56" spans="1:11" s="20" customFormat="1" ht="15" hidden="1">
      <c r="A56" s="46" t="s">
        <v>41</v>
      </c>
      <c r="B56" s="34" t="s">
        <v>69</v>
      </c>
      <c r="C56" s="47"/>
      <c r="D56" s="48">
        <f aca="true" t="shared" si="4" ref="D56:D67">G56*I56</f>
        <v>0</v>
      </c>
      <c r="E56" s="47"/>
      <c r="F56" s="49"/>
      <c r="G56" s="47">
        <f aca="true" t="shared" si="5" ref="G56:G67">H56*12</f>
        <v>0</v>
      </c>
      <c r="H56" s="47">
        <v>0</v>
      </c>
      <c r="I56" s="12">
        <v>2814.8</v>
      </c>
      <c r="J56" s="12">
        <v>1.07</v>
      </c>
      <c r="K56" s="13">
        <v>0</v>
      </c>
    </row>
    <row r="57" spans="1:11" s="20" customFormat="1" ht="25.5" hidden="1">
      <c r="A57" s="46" t="s">
        <v>42</v>
      </c>
      <c r="B57" s="34" t="s">
        <v>53</v>
      </c>
      <c r="C57" s="47"/>
      <c r="D57" s="48">
        <f t="shared" si="4"/>
        <v>0</v>
      </c>
      <c r="E57" s="47"/>
      <c r="F57" s="49"/>
      <c r="G57" s="47">
        <f t="shared" si="5"/>
        <v>0</v>
      </c>
      <c r="H57" s="47">
        <v>0</v>
      </c>
      <c r="I57" s="12">
        <v>2814.8</v>
      </c>
      <c r="J57" s="12">
        <v>1.07</v>
      </c>
      <c r="K57" s="13">
        <v>0</v>
      </c>
    </row>
    <row r="58" spans="1:11" s="20" customFormat="1" ht="15" hidden="1">
      <c r="A58" s="46" t="s">
        <v>73</v>
      </c>
      <c r="B58" s="34" t="s">
        <v>72</v>
      </c>
      <c r="C58" s="47"/>
      <c r="D58" s="48">
        <f t="shared" si="4"/>
        <v>0</v>
      </c>
      <c r="E58" s="47"/>
      <c r="F58" s="49"/>
      <c r="G58" s="47">
        <f t="shared" si="5"/>
        <v>0</v>
      </c>
      <c r="H58" s="47">
        <v>0</v>
      </c>
      <c r="I58" s="12">
        <v>2814.8</v>
      </c>
      <c r="J58" s="12">
        <v>1.07</v>
      </c>
      <c r="K58" s="13">
        <v>0</v>
      </c>
    </row>
    <row r="59" spans="1:11" s="20" customFormat="1" ht="25.5" hidden="1">
      <c r="A59" s="46" t="s">
        <v>70</v>
      </c>
      <c r="B59" s="34" t="s">
        <v>71</v>
      </c>
      <c r="C59" s="47"/>
      <c r="D59" s="48">
        <f t="shared" si="4"/>
        <v>0</v>
      </c>
      <c r="E59" s="47"/>
      <c r="F59" s="49"/>
      <c r="G59" s="47">
        <f t="shared" si="5"/>
        <v>0</v>
      </c>
      <c r="H59" s="47">
        <v>0</v>
      </c>
      <c r="I59" s="12">
        <v>2814.8</v>
      </c>
      <c r="J59" s="12">
        <v>1.07</v>
      </c>
      <c r="K59" s="13">
        <v>0</v>
      </c>
    </row>
    <row r="60" spans="1:11" s="20" customFormat="1" ht="15" hidden="1">
      <c r="A60" s="46"/>
      <c r="B60" s="34"/>
      <c r="C60" s="47"/>
      <c r="D60" s="48"/>
      <c r="E60" s="47"/>
      <c r="F60" s="49"/>
      <c r="G60" s="47"/>
      <c r="H60" s="47"/>
      <c r="I60" s="12"/>
      <c r="J60" s="12"/>
      <c r="K60" s="13"/>
    </row>
    <row r="61" spans="1:11" s="20" customFormat="1" ht="15" hidden="1">
      <c r="A61" s="46" t="s">
        <v>56</v>
      </c>
      <c r="B61" s="34" t="s">
        <v>72</v>
      </c>
      <c r="C61" s="47"/>
      <c r="D61" s="48">
        <f t="shared" si="4"/>
        <v>0</v>
      </c>
      <c r="E61" s="47"/>
      <c r="F61" s="49"/>
      <c r="G61" s="47">
        <f t="shared" si="5"/>
        <v>0</v>
      </c>
      <c r="H61" s="47">
        <v>0</v>
      </c>
      <c r="I61" s="12">
        <v>2814.8</v>
      </c>
      <c r="J61" s="12">
        <v>1.07</v>
      </c>
      <c r="K61" s="13">
        <v>0</v>
      </c>
    </row>
    <row r="62" spans="1:11" s="20" customFormat="1" ht="15" hidden="1">
      <c r="A62" s="46" t="s">
        <v>57</v>
      </c>
      <c r="B62" s="34" t="s">
        <v>18</v>
      </c>
      <c r="C62" s="47"/>
      <c r="D62" s="48">
        <f t="shared" si="4"/>
        <v>0</v>
      </c>
      <c r="E62" s="47"/>
      <c r="F62" s="49"/>
      <c r="G62" s="47">
        <f t="shared" si="5"/>
        <v>0</v>
      </c>
      <c r="H62" s="47">
        <v>0</v>
      </c>
      <c r="I62" s="12">
        <v>2814.8</v>
      </c>
      <c r="J62" s="12">
        <v>1.07</v>
      </c>
      <c r="K62" s="13">
        <v>0</v>
      </c>
    </row>
    <row r="63" spans="1:11" s="20" customFormat="1" ht="25.5" hidden="1">
      <c r="A63" s="46" t="s">
        <v>54</v>
      </c>
      <c r="B63" s="34" t="s">
        <v>18</v>
      </c>
      <c r="C63" s="47"/>
      <c r="D63" s="48">
        <f t="shared" si="4"/>
        <v>0</v>
      </c>
      <c r="E63" s="47"/>
      <c r="F63" s="49"/>
      <c r="G63" s="47">
        <f t="shared" si="5"/>
        <v>0</v>
      </c>
      <c r="H63" s="47">
        <v>0</v>
      </c>
      <c r="I63" s="12">
        <v>2814.8</v>
      </c>
      <c r="J63" s="12">
        <v>1.07</v>
      </c>
      <c r="K63" s="13">
        <v>0</v>
      </c>
    </row>
    <row r="64" spans="1:11" s="20" customFormat="1" ht="15">
      <c r="A64" s="46" t="s">
        <v>131</v>
      </c>
      <c r="B64" s="34" t="s">
        <v>18</v>
      </c>
      <c r="C64" s="47"/>
      <c r="D64" s="48">
        <f t="shared" si="4"/>
        <v>4391.09</v>
      </c>
      <c r="E64" s="47"/>
      <c r="F64" s="49"/>
      <c r="G64" s="47">
        <f t="shared" si="5"/>
        <v>1.56</v>
      </c>
      <c r="H64" s="47">
        <v>0.13</v>
      </c>
      <c r="I64" s="12">
        <v>2814.8</v>
      </c>
      <c r="J64" s="12">
        <v>1.07</v>
      </c>
      <c r="K64" s="13">
        <v>0.11</v>
      </c>
    </row>
    <row r="65" spans="1:11" s="20" customFormat="1" ht="15" hidden="1">
      <c r="A65" s="46" t="s">
        <v>66</v>
      </c>
      <c r="B65" s="34" t="s">
        <v>10</v>
      </c>
      <c r="C65" s="47"/>
      <c r="D65" s="48">
        <f t="shared" si="4"/>
        <v>0</v>
      </c>
      <c r="E65" s="47"/>
      <c r="F65" s="49"/>
      <c r="G65" s="47">
        <f t="shared" si="5"/>
        <v>0</v>
      </c>
      <c r="H65" s="47">
        <v>0</v>
      </c>
      <c r="I65" s="12">
        <v>2814.8</v>
      </c>
      <c r="J65" s="12">
        <v>1.07</v>
      </c>
      <c r="K65" s="13">
        <v>0</v>
      </c>
    </row>
    <row r="66" spans="1:11" s="20" customFormat="1" ht="15" hidden="1">
      <c r="A66" s="46" t="s">
        <v>65</v>
      </c>
      <c r="B66" s="34" t="s">
        <v>10</v>
      </c>
      <c r="C66" s="50"/>
      <c r="D66" s="48">
        <f t="shared" si="4"/>
        <v>0</v>
      </c>
      <c r="E66" s="50"/>
      <c r="F66" s="49"/>
      <c r="G66" s="47">
        <f t="shared" si="5"/>
        <v>0</v>
      </c>
      <c r="H66" s="47">
        <v>0</v>
      </c>
      <c r="I66" s="12">
        <v>2814.8</v>
      </c>
      <c r="J66" s="12">
        <v>1.07</v>
      </c>
      <c r="K66" s="13">
        <v>0</v>
      </c>
    </row>
    <row r="67" spans="1:11" s="20" customFormat="1" ht="15" hidden="1">
      <c r="A67" s="46" t="s">
        <v>80</v>
      </c>
      <c r="B67" s="34" t="s">
        <v>18</v>
      </c>
      <c r="C67" s="47"/>
      <c r="D67" s="48">
        <f t="shared" si="4"/>
        <v>0</v>
      </c>
      <c r="E67" s="47"/>
      <c r="F67" s="49"/>
      <c r="G67" s="47">
        <f t="shared" si="5"/>
        <v>0</v>
      </c>
      <c r="H67" s="47">
        <v>0</v>
      </c>
      <c r="I67" s="12">
        <v>2814.8</v>
      </c>
      <c r="J67" s="12">
        <v>1.07</v>
      </c>
      <c r="K67" s="13">
        <v>0</v>
      </c>
    </row>
    <row r="68" spans="1:11" s="20" customFormat="1" ht="30">
      <c r="A68" s="39" t="s">
        <v>49</v>
      </c>
      <c r="B68" s="34"/>
      <c r="C68" s="47"/>
      <c r="D68" s="24">
        <f>D69+D70</f>
        <v>1993.32</v>
      </c>
      <c r="E68" s="24">
        <f>E69+E70</f>
        <v>0</v>
      </c>
      <c r="F68" s="24">
        <f>F69+F70</f>
        <v>0</v>
      </c>
      <c r="G68" s="24">
        <f>G69+G70</f>
        <v>0.72</v>
      </c>
      <c r="H68" s="24">
        <f>H69+H70</f>
        <v>0.06</v>
      </c>
      <c r="I68" s="12">
        <v>2814.8</v>
      </c>
      <c r="J68" s="12">
        <v>1.07</v>
      </c>
      <c r="K68" s="13">
        <v>0.09</v>
      </c>
    </row>
    <row r="69" spans="1:11" s="20" customFormat="1" ht="15">
      <c r="A69" s="46" t="s">
        <v>129</v>
      </c>
      <c r="B69" s="34" t="s">
        <v>18</v>
      </c>
      <c r="C69" s="47"/>
      <c r="D69" s="48">
        <v>304.44</v>
      </c>
      <c r="E69" s="47"/>
      <c r="F69" s="49"/>
      <c r="G69" s="47">
        <f>H69*12</f>
        <v>0.12</v>
      </c>
      <c r="H69" s="47">
        <f>D69/I69/12</f>
        <v>0.01</v>
      </c>
      <c r="I69" s="12">
        <v>2814.8</v>
      </c>
      <c r="J69" s="12">
        <v>1.07</v>
      </c>
      <c r="K69" s="13">
        <v>0.03</v>
      </c>
    </row>
    <row r="70" spans="1:11" s="20" customFormat="1" ht="15">
      <c r="A70" s="46" t="s">
        <v>110</v>
      </c>
      <c r="B70" s="34" t="s">
        <v>18</v>
      </c>
      <c r="C70" s="47"/>
      <c r="D70" s="48">
        <f>G70*I70</f>
        <v>1688.88</v>
      </c>
      <c r="E70" s="47"/>
      <c r="F70" s="49"/>
      <c r="G70" s="47">
        <f>H70*12</f>
        <v>0.6</v>
      </c>
      <c r="H70" s="47">
        <v>0.05</v>
      </c>
      <c r="I70" s="12">
        <v>2814.8</v>
      </c>
      <c r="J70" s="12">
        <v>1.07</v>
      </c>
      <c r="K70" s="13">
        <v>0.05</v>
      </c>
    </row>
    <row r="71" spans="1:11" s="20" customFormat="1" ht="15">
      <c r="A71" s="39" t="s">
        <v>50</v>
      </c>
      <c r="B71" s="34"/>
      <c r="C71" s="47"/>
      <c r="D71" s="24">
        <f>SUM(D72:D79)</f>
        <v>10471.06</v>
      </c>
      <c r="E71" s="47"/>
      <c r="F71" s="49"/>
      <c r="G71" s="24">
        <f>SUM(G72:G79)</f>
        <v>3.72</v>
      </c>
      <c r="H71" s="24">
        <v>0.31</v>
      </c>
      <c r="I71" s="12">
        <v>2814.8</v>
      </c>
      <c r="J71" s="12">
        <v>1.07</v>
      </c>
      <c r="K71" s="13">
        <v>0.31</v>
      </c>
    </row>
    <row r="72" spans="1:11" s="20" customFormat="1" ht="15">
      <c r="A72" s="46" t="s">
        <v>43</v>
      </c>
      <c r="B72" s="34" t="s">
        <v>10</v>
      </c>
      <c r="C72" s="47"/>
      <c r="D72" s="48">
        <f aca="true" t="shared" si="6" ref="D72:D79">G72*I72</f>
        <v>1013.33</v>
      </c>
      <c r="E72" s="47"/>
      <c r="F72" s="49"/>
      <c r="G72" s="47">
        <f aca="true" t="shared" si="7" ref="G72:G79">H72*12</f>
        <v>0.36</v>
      </c>
      <c r="H72" s="47">
        <v>0.03</v>
      </c>
      <c r="I72" s="12">
        <v>2814.8</v>
      </c>
      <c r="J72" s="12">
        <v>1.07</v>
      </c>
      <c r="K72" s="13">
        <v>0.03</v>
      </c>
    </row>
    <row r="73" spans="1:11" s="20" customFormat="1" ht="15">
      <c r="A73" s="46" t="s">
        <v>85</v>
      </c>
      <c r="B73" s="34" t="s">
        <v>18</v>
      </c>
      <c r="C73" s="47"/>
      <c r="D73" s="48">
        <f t="shared" si="6"/>
        <v>5066.64</v>
      </c>
      <c r="E73" s="47"/>
      <c r="F73" s="49"/>
      <c r="G73" s="47">
        <f t="shared" si="7"/>
        <v>1.8</v>
      </c>
      <c r="H73" s="47">
        <v>0.15</v>
      </c>
      <c r="I73" s="12">
        <v>2814.8</v>
      </c>
      <c r="J73" s="12">
        <v>1.07</v>
      </c>
      <c r="K73" s="13">
        <v>0.15</v>
      </c>
    </row>
    <row r="74" spans="1:11" s="20" customFormat="1" ht="15">
      <c r="A74" s="46" t="s">
        <v>44</v>
      </c>
      <c r="B74" s="34" t="s">
        <v>18</v>
      </c>
      <c r="C74" s="47"/>
      <c r="D74" s="48">
        <f t="shared" si="6"/>
        <v>675.55</v>
      </c>
      <c r="E74" s="47"/>
      <c r="F74" s="49"/>
      <c r="G74" s="47">
        <f t="shared" si="7"/>
        <v>0.24</v>
      </c>
      <c r="H74" s="47">
        <v>0.02</v>
      </c>
      <c r="I74" s="12">
        <v>2814.8</v>
      </c>
      <c r="J74" s="12">
        <v>1.07</v>
      </c>
      <c r="K74" s="13">
        <v>0.02</v>
      </c>
    </row>
    <row r="75" spans="1:11" s="20" customFormat="1" ht="27.75" customHeight="1" hidden="1">
      <c r="A75" s="46" t="s">
        <v>55</v>
      </c>
      <c r="B75" s="34" t="s">
        <v>13</v>
      </c>
      <c r="C75" s="47"/>
      <c r="D75" s="48">
        <f t="shared" si="6"/>
        <v>0</v>
      </c>
      <c r="E75" s="47"/>
      <c r="F75" s="49"/>
      <c r="G75" s="47">
        <f t="shared" si="7"/>
        <v>0</v>
      </c>
      <c r="H75" s="47">
        <v>0</v>
      </c>
      <c r="I75" s="12">
        <v>2814.8</v>
      </c>
      <c r="J75" s="12">
        <v>1.07</v>
      </c>
      <c r="K75" s="13">
        <v>0</v>
      </c>
    </row>
    <row r="76" spans="1:11" s="20" customFormat="1" ht="25.5" hidden="1">
      <c r="A76" s="46" t="s">
        <v>81</v>
      </c>
      <c r="B76" s="34" t="s">
        <v>13</v>
      </c>
      <c r="C76" s="47"/>
      <c r="D76" s="48">
        <f t="shared" si="6"/>
        <v>0</v>
      </c>
      <c r="E76" s="47"/>
      <c r="F76" s="49"/>
      <c r="G76" s="47">
        <f t="shared" si="7"/>
        <v>0</v>
      </c>
      <c r="H76" s="47">
        <v>0</v>
      </c>
      <c r="I76" s="12">
        <v>2814.8</v>
      </c>
      <c r="J76" s="12">
        <v>1.07</v>
      </c>
      <c r="K76" s="13">
        <v>0</v>
      </c>
    </row>
    <row r="77" spans="1:11" s="20" customFormat="1" ht="25.5" hidden="1">
      <c r="A77" s="46" t="s">
        <v>74</v>
      </c>
      <c r="B77" s="34" t="s">
        <v>13</v>
      </c>
      <c r="C77" s="47"/>
      <c r="D77" s="48">
        <f t="shared" si="6"/>
        <v>0</v>
      </c>
      <c r="E77" s="47"/>
      <c r="F77" s="49"/>
      <c r="G77" s="47">
        <f t="shared" si="7"/>
        <v>0</v>
      </c>
      <c r="H77" s="47">
        <v>0</v>
      </c>
      <c r="I77" s="12">
        <v>2814.8</v>
      </c>
      <c r="J77" s="12">
        <v>1.07</v>
      </c>
      <c r="K77" s="13">
        <v>0</v>
      </c>
    </row>
    <row r="78" spans="1:11" s="20" customFormat="1" ht="25.5" hidden="1">
      <c r="A78" s="46" t="s">
        <v>82</v>
      </c>
      <c r="B78" s="34" t="s">
        <v>13</v>
      </c>
      <c r="C78" s="47"/>
      <c r="D78" s="48">
        <f t="shared" si="6"/>
        <v>0</v>
      </c>
      <c r="E78" s="47"/>
      <c r="F78" s="49"/>
      <c r="G78" s="47">
        <f t="shared" si="7"/>
        <v>0</v>
      </c>
      <c r="H78" s="47">
        <v>0</v>
      </c>
      <c r="I78" s="12">
        <v>2814.8</v>
      </c>
      <c r="J78" s="12">
        <v>1.07</v>
      </c>
      <c r="K78" s="13">
        <v>0</v>
      </c>
    </row>
    <row r="79" spans="1:11" s="20" customFormat="1" ht="25.5">
      <c r="A79" s="46" t="s">
        <v>79</v>
      </c>
      <c r="B79" s="34" t="s">
        <v>13</v>
      </c>
      <c r="C79" s="47"/>
      <c r="D79" s="48">
        <f t="shared" si="6"/>
        <v>3715.54</v>
      </c>
      <c r="E79" s="47"/>
      <c r="F79" s="49"/>
      <c r="G79" s="47">
        <f t="shared" si="7"/>
        <v>1.32</v>
      </c>
      <c r="H79" s="47">
        <v>0.11</v>
      </c>
      <c r="I79" s="12">
        <v>2814.8</v>
      </c>
      <c r="J79" s="12">
        <v>1.07</v>
      </c>
      <c r="K79" s="13">
        <v>0.11</v>
      </c>
    </row>
    <row r="80" spans="1:11" s="20" customFormat="1" ht="15">
      <c r="A80" s="39" t="s">
        <v>51</v>
      </c>
      <c r="B80" s="34"/>
      <c r="C80" s="47"/>
      <c r="D80" s="24">
        <f>D81+D82+D83</f>
        <v>4053.31</v>
      </c>
      <c r="E80" s="47"/>
      <c r="F80" s="49"/>
      <c r="G80" s="24">
        <f>G81+G82+G83</f>
        <v>1.44</v>
      </c>
      <c r="H80" s="24">
        <v>0.12</v>
      </c>
      <c r="I80" s="12">
        <v>2814.8</v>
      </c>
      <c r="J80" s="12">
        <v>1.07</v>
      </c>
      <c r="K80" s="13">
        <v>0.12</v>
      </c>
    </row>
    <row r="81" spans="1:11" s="20" customFormat="1" ht="15">
      <c r="A81" s="46" t="s">
        <v>45</v>
      </c>
      <c r="B81" s="34" t="s">
        <v>18</v>
      </c>
      <c r="C81" s="47"/>
      <c r="D81" s="48">
        <f>G81*I81</f>
        <v>1013.33</v>
      </c>
      <c r="E81" s="47"/>
      <c r="F81" s="49"/>
      <c r="G81" s="47">
        <f>H81*12</f>
        <v>0.36</v>
      </c>
      <c r="H81" s="47">
        <v>0.03</v>
      </c>
      <c r="I81" s="12">
        <v>2814.8</v>
      </c>
      <c r="J81" s="12">
        <v>1.07</v>
      </c>
      <c r="K81" s="13">
        <v>0.02</v>
      </c>
    </row>
    <row r="82" spans="1:11" s="20" customFormat="1" ht="15">
      <c r="A82" s="46" t="s">
        <v>46</v>
      </c>
      <c r="B82" s="34" t="s">
        <v>18</v>
      </c>
      <c r="C82" s="47"/>
      <c r="D82" s="48">
        <f>G82*I82</f>
        <v>2364.43</v>
      </c>
      <c r="E82" s="47"/>
      <c r="F82" s="49"/>
      <c r="G82" s="47">
        <f>H82*12</f>
        <v>0.84</v>
      </c>
      <c r="H82" s="47">
        <v>0.07</v>
      </c>
      <c r="I82" s="12">
        <v>2814.8</v>
      </c>
      <c r="J82" s="12">
        <v>1.07</v>
      </c>
      <c r="K82" s="13">
        <v>0.07</v>
      </c>
    </row>
    <row r="83" spans="1:11" s="20" customFormat="1" ht="15">
      <c r="A83" s="46" t="s">
        <v>47</v>
      </c>
      <c r="B83" s="34" t="s">
        <v>18</v>
      </c>
      <c r="C83" s="47"/>
      <c r="D83" s="48">
        <f>G83*I83</f>
        <v>675.55</v>
      </c>
      <c r="E83" s="47"/>
      <c r="F83" s="49"/>
      <c r="G83" s="47">
        <f>H83*12</f>
        <v>0.24</v>
      </c>
      <c r="H83" s="47">
        <v>0.02</v>
      </c>
      <c r="I83" s="12">
        <v>2814.8</v>
      </c>
      <c r="J83" s="12">
        <v>1.07</v>
      </c>
      <c r="K83" s="13">
        <v>0.02</v>
      </c>
    </row>
    <row r="84" spans="1:11" s="12" customFormat="1" ht="15">
      <c r="A84" s="39" t="s">
        <v>62</v>
      </c>
      <c r="B84" s="23"/>
      <c r="C84" s="24"/>
      <c r="D84" s="24">
        <f>D85+D86</f>
        <v>9795.5</v>
      </c>
      <c r="E84" s="24"/>
      <c r="F84" s="40"/>
      <c r="G84" s="24">
        <f>G85+G86</f>
        <v>3.48</v>
      </c>
      <c r="H84" s="24">
        <f>H85+H86</f>
        <v>0.29</v>
      </c>
      <c r="I84" s="12">
        <v>2814.8</v>
      </c>
      <c r="J84" s="12">
        <v>1.07</v>
      </c>
      <c r="K84" s="13">
        <v>0.04</v>
      </c>
    </row>
    <row r="85" spans="1:11" s="20" customFormat="1" ht="15">
      <c r="A85" s="46" t="s">
        <v>76</v>
      </c>
      <c r="B85" s="34" t="s">
        <v>18</v>
      </c>
      <c r="C85" s="47"/>
      <c r="D85" s="48">
        <f>G85*I85</f>
        <v>1351.1</v>
      </c>
      <c r="E85" s="47"/>
      <c r="F85" s="49"/>
      <c r="G85" s="47">
        <f>H85*12</f>
        <v>0.48</v>
      </c>
      <c r="H85" s="47">
        <v>0.04</v>
      </c>
      <c r="I85" s="12">
        <v>2814.8</v>
      </c>
      <c r="J85" s="12">
        <v>1.07</v>
      </c>
      <c r="K85" s="13">
        <v>0.04</v>
      </c>
    </row>
    <row r="86" spans="1:11" s="20" customFormat="1" ht="25.5">
      <c r="A86" s="46" t="s">
        <v>75</v>
      </c>
      <c r="B86" s="34" t="s">
        <v>13</v>
      </c>
      <c r="C86" s="47">
        <f>F86*12</f>
        <v>0</v>
      </c>
      <c r="D86" s="48">
        <f>G86*I86</f>
        <v>8444.4</v>
      </c>
      <c r="E86" s="47">
        <f>H86*12</f>
        <v>3</v>
      </c>
      <c r="F86" s="49"/>
      <c r="G86" s="47">
        <f>H86*12</f>
        <v>3</v>
      </c>
      <c r="H86" s="47">
        <v>0.25</v>
      </c>
      <c r="I86" s="12">
        <v>2814.8</v>
      </c>
      <c r="J86" s="12">
        <v>1.07</v>
      </c>
      <c r="K86" s="13">
        <v>0</v>
      </c>
    </row>
    <row r="87" spans="1:11" s="12" customFormat="1" ht="15">
      <c r="A87" s="39" t="s">
        <v>61</v>
      </c>
      <c r="B87" s="23"/>
      <c r="C87" s="24"/>
      <c r="D87" s="24">
        <f>D88+D89+D90</f>
        <v>6079.98</v>
      </c>
      <c r="E87" s="24"/>
      <c r="F87" s="40"/>
      <c r="G87" s="24">
        <f>G88+G89+G90</f>
        <v>2.16</v>
      </c>
      <c r="H87" s="24">
        <v>0.27</v>
      </c>
      <c r="I87" s="12">
        <v>2814.8</v>
      </c>
      <c r="J87" s="12">
        <v>1.07</v>
      </c>
      <c r="K87" s="13">
        <v>0.27</v>
      </c>
    </row>
    <row r="88" spans="1:11" s="20" customFormat="1" ht="15">
      <c r="A88" s="46" t="s">
        <v>109</v>
      </c>
      <c r="B88" s="34" t="s">
        <v>69</v>
      </c>
      <c r="C88" s="47"/>
      <c r="D88" s="48">
        <f>G88*I88</f>
        <v>2026.66</v>
      </c>
      <c r="E88" s="47"/>
      <c r="F88" s="49"/>
      <c r="G88" s="47">
        <f aca="true" t="shared" si="8" ref="G88:G94">H88*12</f>
        <v>0.72</v>
      </c>
      <c r="H88" s="47">
        <v>0.06</v>
      </c>
      <c r="I88" s="12">
        <v>2814.8</v>
      </c>
      <c r="J88" s="12">
        <v>1.07</v>
      </c>
      <c r="K88" s="13">
        <v>0.05</v>
      </c>
    </row>
    <row r="89" spans="1:11" s="20" customFormat="1" ht="15">
      <c r="A89" s="46" t="s">
        <v>77</v>
      </c>
      <c r="B89" s="34" t="s">
        <v>69</v>
      </c>
      <c r="C89" s="47"/>
      <c r="D89" s="48">
        <f>G89*I89</f>
        <v>2026.66</v>
      </c>
      <c r="E89" s="47"/>
      <c r="F89" s="49"/>
      <c r="G89" s="47">
        <f t="shared" si="8"/>
        <v>0.72</v>
      </c>
      <c r="H89" s="47">
        <v>0.06</v>
      </c>
      <c r="I89" s="12">
        <v>2814.8</v>
      </c>
      <c r="J89" s="12">
        <v>1.07</v>
      </c>
      <c r="K89" s="13">
        <v>0.05</v>
      </c>
    </row>
    <row r="90" spans="1:11" s="20" customFormat="1" ht="25.5" customHeight="1">
      <c r="A90" s="46" t="s">
        <v>78</v>
      </c>
      <c r="B90" s="34" t="s">
        <v>18</v>
      </c>
      <c r="C90" s="47"/>
      <c r="D90" s="48">
        <f>G90*I90</f>
        <v>2026.66</v>
      </c>
      <c r="E90" s="47"/>
      <c r="F90" s="49"/>
      <c r="G90" s="47">
        <f t="shared" si="8"/>
        <v>0.72</v>
      </c>
      <c r="H90" s="47">
        <v>0.06</v>
      </c>
      <c r="I90" s="12">
        <v>2814.8</v>
      </c>
      <c r="J90" s="12">
        <v>1.07</v>
      </c>
      <c r="K90" s="13">
        <v>0.06</v>
      </c>
    </row>
    <row r="91" spans="1:11" s="20" customFormat="1" ht="15">
      <c r="A91" s="46" t="s">
        <v>108</v>
      </c>
      <c r="B91" s="34" t="s">
        <v>69</v>
      </c>
      <c r="C91" s="51"/>
      <c r="D91" s="52">
        <f>H91*12*I90</f>
        <v>3039.98</v>
      </c>
      <c r="E91" s="51"/>
      <c r="F91" s="53"/>
      <c r="G91" s="51">
        <f t="shared" si="8"/>
        <v>1.08</v>
      </c>
      <c r="H91" s="51">
        <v>0.09</v>
      </c>
      <c r="I91" s="12">
        <v>2814.8</v>
      </c>
      <c r="J91" s="12">
        <v>1.07</v>
      </c>
      <c r="K91" s="13">
        <v>0.1</v>
      </c>
    </row>
    <row r="92" spans="1:10" s="12" customFormat="1" ht="29.25" customHeight="1" hidden="1">
      <c r="A92" s="54" t="s">
        <v>124</v>
      </c>
      <c r="B92" s="55"/>
      <c r="C92" s="44"/>
      <c r="D92" s="44"/>
      <c r="E92" s="44"/>
      <c r="F92" s="45"/>
      <c r="G92" s="44"/>
      <c r="H92" s="44"/>
      <c r="I92" s="12">
        <v>2814.8</v>
      </c>
      <c r="J92" s="13"/>
    </row>
    <row r="93" spans="1:11" s="12" customFormat="1" ht="30.75" thickBot="1">
      <c r="A93" s="54" t="s">
        <v>36</v>
      </c>
      <c r="B93" s="23" t="s">
        <v>13</v>
      </c>
      <c r="C93" s="44">
        <f>F93*12</f>
        <v>0</v>
      </c>
      <c r="D93" s="44">
        <f>G93*I93</f>
        <v>10133.28</v>
      </c>
      <c r="E93" s="44">
        <f>H93*12</f>
        <v>3.6</v>
      </c>
      <c r="F93" s="45"/>
      <c r="G93" s="44">
        <f t="shared" si="8"/>
        <v>3.6</v>
      </c>
      <c r="H93" s="44">
        <v>0.3</v>
      </c>
      <c r="I93" s="12">
        <v>2814.8</v>
      </c>
      <c r="J93" s="12">
        <v>1.07</v>
      </c>
      <c r="K93" s="13">
        <v>0.3</v>
      </c>
    </row>
    <row r="94" spans="1:11" s="12" customFormat="1" ht="19.5" hidden="1" thickBot="1">
      <c r="A94" s="56" t="s">
        <v>34</v>
      </c>
      <c r="B94" s="43"/>
      <c r="C94" s="44" t="e">
        <f>F94*12</f>
        <v>#REF!</v>
      </c>
      <c r="D94" s="44">
        <f>G94*I94</f>
        <v>0</v>
      </c>
      <c r="E94" s="44">
        <f>H94*12</f>
        <v>0</v>
      </c>
      <c r="F94" s="45" t="e">
        <f>#REF!+#REF!+#REF!+#REF!+#REF!+#REF!+#REF!+#REF!+#REF!+#REF!</f>
        <v>#REF!</v>
      </c>
      <c r="G94" s="44">
        <f t="shared" si="8"/>
        <v>0</v>
      </c>
      <c r="H94" s="45">
        <f>H95+H96+H97+H98+H99</f>
        <v>0</v>
      </c>
      <c r="I94" s="12">
        <v>2814.8</v>
      </c>
      <c r="K94" s="13"/>
    </row>
    <row r="95" spans="1:11" s="12" customFormat="1" ht="15.75" hidden="1" thickBot="1">
      <c r="A95" s="57" t="s">
        <v>86</v>
      </c>
      <c r="B95" s="58"/>
      <c r="C95" s="59"/>
      <c r="D95" s="60"/>
      <c r="E95" s="60"/>
      <c r="F95" s="61"/>
      <c r="G95" s="60"/>
      <c r="H95" s="62"/>
      <c r="I95" s="12">
        <v>2814.8</v>
      </c>
      <c r="K95" s="13"/>
    </row>
    <row r="96" spans="1:11" s="12" customFormat="1" ht="15.75" hidden="1" thickBot="1">
      <c r="A96" s="57" t="s">
        <v>87</v>
      </c>
      <c r="B96" s="58"/>
      <c r="C96" s="59"/>
      <c r="D96" s="60"/>
      <c r="E96" s="60"/>
      <c r="F96" s="61"/>
      <c r="G96" s="60"/>
      <c r="H96" s="62"/>
      <c r="I96" s="12">
        <v>2814.8</v>
      </c>
      <c r="K96" s="13"/>
    </row>
    <row r="97" spans="1:11" s="12" customFormat="1" ht="15.75" hidden="1" thickBot="1">
      <c r="A97" s="57" t="s">
        <v>88</v>
      </c>
      <c r="B97" s="58"/>
      <c r="C97" s="59"/>
      <c r="D97" s="60"/>
      <c r="E97" s="60"/>
      <c r="F97" s="61"/>
      <c r="G97" s="60"/>
      <c r="H97" s="62"/>
      <c r="I97" s="12">
        <v>2814.8</v>
      </c>
      <c r="K97" s="13"/>
    </row>
    <row r="98" spans="1:11" s="12" customFormat="1" ht="15.75" hidden="1" thickBot="1">
      <c r="A98" s="57" t="s">
        <v>89</v>
      </c>
      <c r="B98" s="58"/>
      <c r="C98" s="59"/>
      <c r="D98" s="60"/>
      <c r="E98" s="60"/>
      <c r="F98" s="61"/>
      <c r="G98" s="60"/>
      <c r="H98" s="62"/>
      <c r="I98" s="12">
        <v>2814.8</v>
      </c>
      <c r="K98" s="13"/>
    </row>
    <row r="99" spans="1:11" s="12" customFormat="1" ht="15.75" hidden="1" thickBot="1">
      <c r="A99" s="63" t="s">
        <v>90</v>
      </c>
      <c r="B99" s="64"/>
      <c r="C99" s="60"/>
      <c r="D99" s="60"/>
      <c r="E99" s="60"/>
      <c r="F99" s="60"/>
      <c r="G99" s="60"/>
      <c r="H99" s="61"/>
      <c r="I99" s="12">
        <v>2814.8</v>
      </c>
      <c r="K99" s="13"/>
    </row>
    <row r="100" spans="1:11" s="12" customFormat="1" ht="26.25" hidden="1" thickBot="1">
      <c r="A100" s="65" t="s">
        <v>125</v>
      </c>
      <c r="B100" s="55" t="s">
        <v>126</v>
      </c>
      <c r="C100" s="66"/>
      <c r="D100" s="67"/>
      <c r="E100" s="66"/>
      <c r="F100" s="67"/>
      <c r="G100" s="66"/>
      <c r="H100" s="68"/>
      <c r="K100" s="13"/>
    </row>
    <row r="101" spans="1:11" s="12" customFormat="1" ht="19.5" thickBot="1">
      <c r="A101" s="65" t="s">
        <v>35</v>
      </c>
      <c r="B101" s="10"/>
      <c r="C101" s="69">
        <f>F101*12</f>
        <v>0</v>
      </c>
      <c r="D101" s="70">
        <v>328993.82</v>
      </c>
      <c r="E101" s="70">
        <f>E14+E19+E27+E28+E29+E30+E31+E32+E34+E35+E36+E37+E38+E39+E55+E68+E71+E80+E84+E87+E92+E93+E100</f>
        <v>88.8</v>
      </c>
      <c r="F101" s="70">
        <f>F14+F19+F27+F28+F29+F30+F31+F32+F34+F35+F36+F37+F38+F39+F55+F68+F71+F80+F84+F87+F92+F93+F100</f>
        <v>0</v>
      </c>
      <c r="G101" s="70">
        <v>116.88</v>
      </c>
      <c r="H101" s="70">
        <f>H14+H19+H27+H28+H29+H30+H31+H32+H34+H35+H36+H37+H38+H39+H55+H68+H71+H80+H84+H87+H92+H93+H100</f>
        <v>9.74</v>
      </c>
      <c r="I101" s="12">
        <v>2814.8</v>
      </c>
      <c r="J101" s="13"/>
      <c r="K101" s="13"/>
    </row>
    <row r="102" spans="1:11" s="72" customFormat="1" ht="12.75">
      <c r="A102" s="71"/>
      <c r="K102" s="73"/>
    </row>
    <row r="103" spans="1:11" s="72" customFormat="1" ht="12.75">
      <c r="A103" s="71"/>
      <c r="K103" s="73"/>
    </row>
    <row r="104" spans="1:11" s="72" customFormat="1" ht="12.75">
      <c r="A104" s="71"/>
      <c r="K104" s="73"/>
    </row>
    <row r="105" spans="1:11" s="72" customFormat="1" ht="13.5" thickBot="1">
      <c r="A105" s="71"/>
      <c r="K105" s="73"/>
    </row>
    <row r="106" spans="1:11" s="72" customFormat="1" ht="18.75">
      <c r="A106" s="74" t="s">
        <v>112</v>
      </c>
      <c r="B106" s="75"/>
      <c r="C106" s="76">
        <f>F106*12</f>
        <v>0</v>
      </c>
      <c r="D106" s="76">
        <f>D108+D119+D118</f>
        <v>56000.37</v>
      </c>
      <c r="E106" s="76">
        <f>E108+E119</f>
        <v>0</v>
      </c>
      <c r="F106" s="76">
        <f>F108+F119</f>
        <v>0</v>
      </c>
      <c r="G106" s="76">
        <f>H106*12</f>
        <v>19.92</v>
      </c>
      <c r="H106" s="76">
        <f>H108+H119+H118</f>
        <v>1.66</v>
      </c>
      <c r="I106" s="12">
        <v>2814.8</v>
      </c>
      <c r="K106" s="73"/>
    </row>
    <row r="107" spans="1:11" s="72" customFormat="1" ht="15" hidden="1">
      <c r="A107" s="46" t="s">
        <v>113</v>
      </c>
      <c r="B107" s="34"/>
      <c r="C107" s="47"/>
      <c r="D107" s="48"/>
      <c r="E107" s="47"/>
      <c r="F107" s="49"/>
      <c r="G107" s="47"/>
      <c r="H107" s="47"/>
      <c r="I107" s="12">
        <v>2814.8</v>
      </c>
      <c r="K107" s="73"/>
    </row>
    <row r="108" spans="1:11" s="72" customFormat="1" ht="15">
      <c r="A108" s="46" t="s">
        <v>133</v>
      </c>
      <c r="B108" s="34"/>
      <c r="C108" s="47"/>
      <c r="D108" s="48">
        <v>21205.19</v>
      </c>
      <c r="E108" s="47"/>
      <c r="F108" s="49"/>
      <c r="G108" s="47">
        <f>H108*12</f>
        <v>7.56</v>
      </c>
      <c r="H108" s="47">
        <f>D108/I108/12</f>
        <v>0.63</v>
      </c>
      <c r="I108" s="12">
        <v>2814.8</v>
      </c>
      <c r="K108" s="73"/>
    </row>
    <row r="109" spans="1:11" s="72" customFormat="1" ht="15" hidden="1">
      <c r="A109" s="46" t="s">
        <v>114</v>
      </c>
      <c r="B109" s="34"/>
      <c r="C109" s="47"/>
      <c r="D109" s="48"/>
      <c r="E109" s="47"/>
      <c r="F109" s="49"/>
      <c r="G109" s="47"/>
      <c r="H109" s="47"/>
      <c r="I109" s="12">
        <v>2814.8</v>
      </c>
      <c r="K109" s="73"/>
    </row>
    <row r="110" spans="1:11" s="72" customFormat="1" ht="15" hidden="1">
      <c r="A110" s="46" t="s">
        <v>115</v>
      </c>
      <c r="B110" s="34"/>
      <c r="C110" s="47"/>
      <c r="D110" s="48"/>
      <c r="E110" s="47"/>
      <c r="F110" s="49"/>
      <c r="G110" s="47"/>
      <c r="H110" s="47"/>
      <c r="I110" s="12">
        <v>2814.8</v>
      </c>
      <c r="K110" s="73"/>
    </row>
    <row r="111" spans="1:11" s="72" customFormat="1" ht="15" hidden="1">
      <c r="A111" s="46" t="s">
        <v>116</v>
      </c>
      <c r="B111" s="34"/>
      <c r="C111" s="47"/>
      <c r="D111" s="48"/>
      <c r="E111" s="47"/>
      <c r="F111" s="49"/>
      <c r="G111" s="47"/>
      <c r="H111" s="47"/>
      <c r="I111" s="12">
        <v>2814.8</v>
      </c>
      <c r="K111" s="73"/>
    </row>
    <row r="112" spans="1:11" s="72" customFormat="1" ht="15" hidden="1">
      <c r="A112" s="46" t="s">
        <v>117</v>
      </c>
      <c r="B112" s="34"/>
      <c r="C112" s="47"/>
      <c r="D112" s="48"/>
      <c r="E112" s="47"/>
      <c r="F112" s="49"/>
      <c r="G112" s="47"/>
      <c r="H112" s="47"/>
      <c r="I112" s="12">
        <v>2814.8</v>
      </c>
      <c r="K112" s="73"/>
    </row>
    <row r="113" spans="1:11" s="72" customFormat="1" ht="15" hidden="1">
      <c r="A113" s="46" t="s">
        <v>118</v>
      </c>
      <c r="B113" s="34"/>
      <c r="C113" s="47"/>
      <c r="D113" s="48"/>
      <c r="E113" s="47"/>
      <c r="F113" s="49"/>
      <c r="G113" s="47"/>
      <c r="H113" s="47"/>
      <c r="I113" s="12">
        <v>2814.8</v>
      </c>
      <c r="K113" s="73"/>
    </row>
    <row r="114" spans="1:11" s="72" customFormat="1" ht="15" hidden="1">
      <c r="A114" s="46" t="s">
        <v>119</v>
      </c>
      <c r="B114" s="34"/>
      <c r="C114" s="47"/>
      <c r="D114" s="48"/>
      <c r="E114" s="47"/>
      <c r="F114" s="49"/>
      <c r="G114" s="47"/>
      <c r="H114" s="47"/>
      <c r="I114" s="12">
        <v>2814.8</v>
      </c>
      <c r="K114" s="73"/>
    </row>
    <row r="115" spans="1:11" s="72" customFormat="1" ht="15" hidden="1">
      <c r="A115" s="46" t="s">
        <v>120</v>
      </c>
      <c r="B115" s="34"/>
      <c r="C115" s="47"/>
      <c r="D115" s="48"/>
      <c r="E115" s="47"/>
      <c r="F115" s="49"/>
      <c r="G115" s="47"/>
      <c r="H115" s="47"/>
      <c r="I115" s="12">
        <v>2814.8</v>
      </c>
      <c r="K115" s="73"/>
    </row>
    <row r="116" spans="1:11" s="72" customFormat="1" ht="42.75" customHeight="1" hidden="1">
      <c r="A116" s="46" t="s">
        <v>121</v>
      </c>
      <c r="B116" s="34"/>
      <c r="C116" s="47"/>
      <c r="D116" s="48"/>
      <c r="E116" s="47"/>
      <c r="F116" s="49"/>
      <c r="G116" s="47"/>
      <c r="H116" s="47"/>
      <c r="I116" s="12">
        <v>2814.8</v>
      </c>
      <c r="K116" s="73"/>
    </row>
    <row r="117" spans="1:11" s="72" customFormat="1" ht="15" hidden="1">
      <c r="A117" s="46" t="s">
        <v>122</v>
      </c>
      <c r="B117" s="34"/>
      <c r="C117" s="47"/>
      <c r="D117" s="48"/>
      <c r="E117" s="47"/>
      <c r="F117" s="49"/>
      <c r="G117" s="47"/>
      <c r="H117" s="47"/>
      <c r="I117" s="12">
        <v>2814.8</v>
      </c>
      <c r="K117" s="73"/>
    </row>
    <row r="118" spans="1:11" s="72" customFormat="1" ht="15">
      <c r="A118" s="46" t="s">
        <v>132</v>
      </c>
      <c r="B118" s="34"/>
      <c r="C118" s="47"/>
      <c r="D118" s="48">
        <v>34795.18</v>
      </c>
      <c r="E118" s="47"/>
      <c r="F118" s="49"/>
      <c r="G118" s="47">
        <f>H118*12</f>
        <v>12.36</v>
      </c>
      <c r="H118" s="47">
        <f>D118/12/I118</f>
        <v>1.03</v>
      </c>
      <c r="I118" s="12">
        <v>2814.8</v>
      </c>
      <c r="K118" s="73"/>
    </row>
    <row r="119" spans="1:13" s="72" customFormat="1" ht="15" hidden="1">
      <c r="A119" s="46"/>
      <c r="B119" s="34"/>
      <c r="C119" s="47"/>
      <c r="D119" s="48"/>
      <c r="E119" s="47"/>
      <c r="F119" s="49"/>
      <c r="G119" s="47"/>
      <c r="H119" s="47"/>
      <c r="I119" s="12"/>
      <c r="K119" s="73"/>
      <c r="M119" s="73"/>
    </row>
    <row r="120" spans="1:11" s="72" customFormat="1" ht="15" customHeight="1">
      <c r="A120" s="103"/>
      <c r="B120" s="104"/>
      <c r="C120" s="104"/>
      <c r="D120" s="104"/>
      <c r="E120" s="104"/>
      <c r="F120" s="104"/>
      <c r="G120" s="104"/>
      <c r="H120" s="104"/>
      <c r="I120" s="12"/>
      <c r="K120" s="73"/>
    </row>
    <row r="121" spans="1:11" s="72" customFormat="1" ht="13.5" thickBot="1">
      <c r="A121" s="105"/>
      <c r="B121" s="105"/>
      <c r="C121" s="105"/>
      <c r="D121" s="105"/>
      <c r="E121" s="105"/>
      <c r="F121" s="105"/>
      <c r="G121" s="105"/>
      <c r="H121" s="105"/>
      <c r="K121" s="73"/>
    </row>
    <row r="122" spans="1:11" s="80" customFormat="1" ht="20.25" thickBot="1">
      <c r="A122" s="77" t="s">
        <v>111</v>
      </c>
      <c r="B122" s="78"/>
      <c r="C122" s="78" t="s">
        <v>31</v>
      </c>
      <c r="D122" s="79">
        <v>385064.64</v>
      </c>
      <c r="E122" s="79">
        <f>E101+E106</f>
        <v>88.8</v>
      </c>
      <c r="F122" s="79">
        <f>F101+F106</f>
        <v>0</v>
      </c>
      <c r="G122" s="79">
        <f>G101+G106</f>
        <v>136.8</v>
      </c>
      <c r="H122" s="79">
        <f>H101+H106</f>
        <v>11.4</v>
      </c>
      <c r="K122" s="81"/>
    </row>
    <row r="123" spans="1:11" s="72" customFormat="1" ht="12.75">
      <c r="A123" s="71"/>
      <c r="K123" s="73"/>
    </row>
    <row r="124" spans="1:11" s="72" customFormat="1" ht="12.75">
      <c r="A124" s="71"/>
      <c r="K124" s="73"/>
    </row>
    <row r="125" spans="1:11" s="72" customFormat="1" ht="13.5" thickBot="1">
      <c r="A125" s="71"/>
      <c r="K125" s="73"/>
    </row>
    <row r="126" spans="1:11" s="80" customFormat="1" ht="20.25" thickBot="1">
      <c r="A126" s="77" t="s">
        <v>30</v>
      </c>
      <c r="B126" s="78" t="s">
        <v>12</v>
      </c>
      <c r="C126" s="78" t="s">
        <v>31</v>
      </c>
      <c r="D126" s="82"/>
      <c r="E126" s="78" t="s">
        <v>31</v>
      </c>
      <c r="F126" s="83"/>
      <c r="G126" s="78" t="s">
        <v>31</v>
      </c>
      <c r="H126" s="83"/>
      <c r="K126" s="81"/>
    </row>
    <row r="127" spans="1:11" s="72" customFormat="1" ht="12.75">
      <c r="A127" s="71"/>
      <c r="K127" s="73"/>
    </row>
    <row r="128" spans="1:11" s="72" customFormat="1" ht="12.75">
      <c r="A128" s="71"/>
      <c r="K128" s="73"/>
    </row>
    <row r="129" spans="1:11" s="72" customFormat="1" ht="12.75">
      <c r="A129" s="71"/>
      <c r="K129" s="73"/>
    </row>
    <row r="130" spans="1:11" s="72" customFormat="1" ht="12.75">
      <c r="A130" s="71"/>
      <c r="K130" s="73"/>
    </row>
    <row r="131" spans="1:11" s="87" customFormat="1" ht="18.75">
      <c r="A131" s="84"/>
      <c r="B131" s="85"/>
      <c r="C131" s="86"/>
      <c r="D131" s="86"/>
      <c r="E131" s="86"/>
      <c r="F131" s="86"/>
      <c r="G131" s="86"/>
      <c r="H131" s="86"/>
      <c r="K131" s="88"/>
    </row>
    <row r="132" spans="1:11" s="80" customFormat="1" ht="19.5">
      <c r="A132" s="89"/>
      <c r="B132" s="90"/>
      <c r="C132" s="91"/>
      <c r="D132" s="91"/>
      <c r="E132" s="91"/>
      <c r="F132" s="91"/>
      <c r="G132" s="91"/>
      <c r="H132" s="91"/>
      <c r="K132" s="81"/>
    </row>
    <row r="133" spans="1:11" s="72" customFormat="1" ht="14.25">
      <c r="A133" s="92" t="s">
        <v>32</v>
      </c>
      <c r="B133" s="92"/>
      <c r="C133" s="92"/>
      <c r="D133" s="92"/>
      <c r="E133" s="92"/>
      <c r="F133" s="92"/>
      <c r="K133" s="73"/>
    </row>
    <row r="134" s="72" customFormat="1" ht="12.75">
      <c r="K134" s="73"/>
    </row>
    <row r="135" spans="1:11" s="72" customFormat="1" ht="12.75">
      <c r="A135" s="71" t="s">
        <v>33</v>
      </c>
      <c r="K135" s="73"/>
    </row>
    <row r="136" s="72" customFormat="1" ht="12.75">
      <c r="K136" s="73"/>
    </row>
    <row r="137" s="72" customFormat="1" ht="12.75">
      <c r="K137" s="73"/>
    </row>
    <row r="138" s="72" customFormat="1" ht="12.75">
      <c r="K138" s="73"/>
    </row>
    <row r="139" s="72" customFormat="1" ht="12.75">
      <c r="K139" s="73"/>
    </row>
    <row r="140" s="72" customFormat="1" ht="12.75">
      <c r="K140" s="73"/>
    </row>
    <row r="141" s="72" customFormat="1" ht="12.75">
      <c r="K141" s="73"/>
    </row>
    <row r="142" s="72" customFormat="1" ht="12.75">
      <c r="K142" s="73"/>
    </row>
    <row r="143" s="72" customFormat="1" ht="12.75">
      <c r="K143" s="73"/>
    </row>
    <row r="144" s="72" customFormat="1" ht="12.75">
      <c r="K144" s="73"/>
    </row>
    <row r="145" s="72" customFormat="1" ht="12.75">
      <c r="K145" s="73"/>
    </row>
    <row r="146" s="72" customFormat="1" ht="12.75">
      <c r="K146" s="73"/>
    </row>
    <row r="147" s="72" customFormat="1" ht="12.75">
      <c r="K147" s="73"/>
    </row>
    <row r="148" s="72" customFormat="1" ht="12.75">
      <c r="K148" s="73"/>
    </row>
    <row r="149" s="72" customFormat="1" ht="12.75">
      <c r="K149" s="73"/>
    </row>
    <row r="150" s="72" customFormat="1" ht="12.75">
      <c r="K150" s="73"/>
    </row>
    <row r="151" s="72" customFormat="1" ht="12.75">
      <c r="K151" s="73"/>
    </row>
    <row r="152" s="72" customFormat="1" ht="12.75">
      <c r="K152" s="73"/>
    </row>
    <row r="153" s="72" customFormat="1" ht="12.75">
      <c r="K153" s="73"/>
    </row>
  </sheetData>
  <sheetProtection/>
  <mergeCells count="13">
    <mergeCell ref="A1:H1"/>
    <mergeCell ref="B2:H2"/>
    <mergeCell ref="B3:H3"/>
    <mergeCell ref="B4:H4"/>
    <mergeCell ref="A5:H5"/>
    <mergeCell ref="A6:H6"/>
    <mergeCell ref="A133:F133"/>
    <mergeCell ref="A7:H7"/>
    <mergeCell ref="A8:H8"/>
    <mergeCell ref="A9:H9"/>
    <mergeCell ref="A10:H10"/>
    <mergeCell ref="A13:H13"/>
    <mergeCell ref="A120:H121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2012-05-18T10:14:01Z</cp:lastPrinted>
  <dcterms:created xsi:type="dcterms:W3CDTF">2010-04-02T14:46:04Z</dcterms:created>
  <dcterms:modified xsi:type="dcterms:W3CDTF">2012-07-25T09:23:54Z</dcterms:modified>
  <cp:category/>
  <cp:version/>
  <cp:contentType/>
  <cp:contentStatus/>
</cp:coreProperties>
</file>