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_2_'!$A$1:$H$151</definedName>
  </definedNames>
  <calcPr fullCalcOnLoad="1" fullPrecision="0"/>
</workbook>
</file>

<file path=xl/sharedStrings.xml><?xml version="1.0" encoding="utf-8"?>
<sst xmlns="http://schemas.openxmlformats.org/spreadsheetml/2006/main" count="200" uniqueCount="128">
  <si>
    <t>Приложение №1</t>
  </si>
  <si>
    <t>к дополнительному соглашению№_______</t>
  </si>
  <si>
    <t>на 2011-2012гг.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</si>
  <si>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</si>
  <si>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</si>
  <si>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</si>
  <si>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Советская, д.4(Sобщ.=4540,90м2;Sзем.уч.=3560,77м2)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</si>
  <si>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</si>
  <si>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</si>
  <si>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</si>
  <si>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</si>
  <si>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</si>
  <si>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</si>
  <si>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</si>
  <si>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</si>
  <si>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</si>
  <si>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</si>
  <si>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</si>
  <si>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</si>
  <si>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</si>
  <si>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</si>
  <si>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</si>
  <si>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</si>
  <si>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</si>
  <si>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</si>
  <si>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</si>
  <si>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</si>
  <si>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</si>
  <si>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</si>
  <si>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</si>
  <si>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</si>
  <si>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</si>
  <si>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</si>
  <si>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</si>
  <si>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</si>
  <si>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</si>
  <si>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</si>
  <si>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</si>
  <si>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</si>
  <si>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</si>
  <si>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</si>
  <si>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</si>
  <si>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</si>
  <si>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</si>
  <si>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</si>
  <si>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</si>
  <si>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</si>
  <si>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</si>
  <si>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</si>
  <si>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</si>
  <si>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</si>
  <si>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</si>
  <si>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</si>
  <si>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</si>
  <si>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</si>
  <si>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</si>
  <si>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</si>
  <si>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(диам.80мм-12шт., диам.100мм-3шт.)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</si>
  <si>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</si>
  <si>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</si>
  <si>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</si>
  <si>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</si>
  <si>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</si>
  <si>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</si>
  <si>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</si>
  <si>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</si>
  <si>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</si>
  <si>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</si>
  <si>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</si>
  <si>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</si>
  <si>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</si>
  <si>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</si>
  <si>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</si>
  <si>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</si>
  <si>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</si>
  <si>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</si>
  <si>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</si>
  <si>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</si>
  <si>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</si>
  <si>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</si>
  <si>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</si>
  <si>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</si>
  <si>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</si>
  <si>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(диам.50мм-1шт.,диам.80мм-1шт.)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</si>
  <si>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</si>
  <si>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</si>
  <si>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</si>
  <si>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</si>
  <si>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(диам.100мм-3шт.)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</si>
  <si>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</si>
  <si>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</si>
  <si>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</si>
  <si>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</si>
  <si>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</si>
  <si>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</si>
  <si>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</si>
  <si>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</si>
  <si>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</si>
  <si>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</si>
  <si>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</si>
  <si>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</si>
  <si>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</si>
  <si>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</si>
  <si>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</si>
  <si>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</si>
  <si>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</si>
  <si>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</si>
  <si>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водоприемных воронок</t>
  </si>
  <si>
    <t>очистка от снега и льда водостоков</t>
  </si>
  <si>
    <t>очистка от снега и наледи козырьков подъездов</t>
  </si>
  <si>
    <t>Работы заявочного характера</t>
  </si>
  <si>
    <t>Работы по текущему ремонту, в т.ч.:</t>
  </si>
  <si>
    <t>ремонт панельных швов</t>
  </si>
  <si>
    <t>ремонт отмостки</t>
  </si>
  <si>
    <t>ремонт канализационных вытяжек</t>
  </si>
  <si>
    <t>ремонт ливневой канализации</t>
  </si>
  <si>
    <t>ремонт входов в подвал</t>
  </si>
  <si>
    <t>смена запорной арматуры на отоплении</t>
  </si>
  <si>
    <t>восстановление изоляции</t>
  </si>
  <si>
    <t>эелектроосвещение (установка датчиков движения в тамбурах)</t>
  </si>
  <si>
    <t>ИТОГО:</t>
  </si>
  <si>
    <t>Возмещение расходов предыдущих периодов</t>
  </si>
  <si>
    <t>ВСЕГО:</t>
  </si>
  <si>
    <t>Сбор, вывоз и утилизация ТБО*</t>
  </si>
  <si>
    <t>руб./чел.</t>
  </si>
  <si>
    <t>Дополнительные работы по текущему ремонту,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</si>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</sst>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1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Border="1" applyAlignment="1">
      <alignment horizontal="right" vertical="center"/>
    </xf>
    <xf numFmtId="165" fontId="19" fillId="24" borderId="0" xfId="0" applyNumberFormat="1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5" fontId="19" fillId="24" borderId="0" xfId="0" applyNumberFormat="1" applyFont="1" applyFill="1" applyAlignment="1">
      <alignment horizontal="center" vertical="center"/>
    </xf>
    <xf numFmtId="165" fontId="21" fillId="24" borderId="0" xfId="0" applyNumberFormat="1" applyFont="1" applyFill="1" applyBorder="1" applyAlignment="1">
      <alignment horizontal="center" wrapText="1"/>
    </xf>
    <xf numFmtId="165" fontId="22" fillId="24" borderId="0" xfId="0" applyNumberFormat="1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3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19" fillId="24" borderId="11" xfId="0" applyNumberFormat="1" applyFont="1" applyFill="1" applyBorder="1" applyAlignment="1">
      <alignment horizontal="center" vertical="center" wrapText="1"/>
    </xf>
    <xf numFmtId="165" fontId="19" fillId="24" borderId="12" xfId="0" applyNumberFormat="1" applyFont="1" applyFill="1" applyBorder="1" applyAlignment="1">
      <alignment horizontal="center" vertical="center" textRotation="90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5" fontId="19" fillId="24" borderId="0" xfId="0" applyNumberFormat="1" applyFont="1" applyFill="1" applyAlignment="1">
      <alignment horizontal="center" vertical="center" wrapText="1"/>
    </xf>
    <xf numFmtId="165" fontId="0" fillId="24" borderId="14" xfId="0" applyNumberFormat="1" applyFont="1" applyFill="1" applyBorder="1" applyAlignment="1">
      <alignment horizontal="center" vertical="center" wrapText="1"/>
    </xf>
    <xf numFmtId="165" fontId="0" fillId="24" borderId="15" xfId="0" applyNumberFormat="1" applyFont="1" applyFill="1" applyBorder="1" applyAlignment="1">
      <alignment horizontal="center" vertical="center" wrapText="1"/>
    </xf>
    <xf numFmtId="165" fontId="0" fillId="24" borderId="16" xfId="0" applyNumberFormat="1" applyFont="1" applyFill="1" applyBorder="1" applyAlignment="1">
      <alignment horizontal="center" vertical="center" wrapText="1"/>
    </xf>
    <xf numFmtId="165" fontId="0" fillId="24" borderId="17" xfId="0" applyNumberFormat="1" applyFont="1" applyFill="1" applyBorder="1" applyAlignment="1">
      <alignment horizontal="center" vertical="center" wrapText="1"/>
    </xf>
    <xf numFmtId="165" fontId="0" fillId="24" borderId="18" xfId="0" applyNumberFormat="1" applyFont="1" applyFill="1" applyBorder="1" applyAlignment="1">
      <alignment horizontal="center" vertical="center" wrapText="1"/>
    </xf>
    <xf numFmtId="165" fontId="0" fillId="24" borderId="19" xfId="0" applyNumberFormat="1" applyFont="1" applyFill="1" applyBorder="1" applyAlignment="1">
      <alignment horizontal="center" vertical="center" wrapText="1"/>
    </xf>
    <xf numFmtId="165" fontId="21" fillId="24" borderId="20" xfId="0" applyNumberFormat="1" applyFont="1" applyFill="1" applyBorder="1" applyAlignment="1">
      <alignment horizontal="center" vertical="center" wrapText="1"/>
    </xf>
    <xf numFmtId="165" fontId="19" fillId="24" borderId="21" xfId="0" applyNumberFormat="1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1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6" fontId="1" fillId="0" borderId="23" xfId="0" applyNumberFormat="1" applyFont="1" applyFill="1" applyBorder="1" applyAlignment="1">
      <alignment horizontal="center" vertical="center" wrapText="1"/>
    </xf>
    <xf numFmtId="166" fontId="1" fillId="0" borderId="24" xfId="0" applyNumberFormat="1" applyFont="1" applyFill="1" applyBorder="1" applyAlignment="1">
      <alignment horizontal="center" vertical="center" wrapText="1"/>
    </xf>
    <xf numFmtId="166" fontId="1" fillId="24" borderId="25" xfId="0" applyNumberFormat="1" applyFont="1" applyFill="1" applyBorder="1" applyAlignment="1">
      <alignment horizontal="center" vertical="center" wrapText="1"/>
    </xf>
    <xf numFmtId="166" fontId="24" fillId="24" borderId="25" xfId="0" applyNumberFormat="1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6" fontId="19" fillId="0" borderId="23" xfId="0" applyNumberFormat="1" applyFont="1" applyFill="1" applyBorder="1" applyAlignment="1">
      <alignment horizontal="center" vertical="center" wrapText="1"/>
    </xf>
    <xf numFmtId="166" fontId="19" fillId="0" borderId="24" xfId="0" applyNumberFormat="1" applyFont="1" applyFill="1" applyBorder="1" applyAlignment="1">
      <alignment horizontal="center" vertical="center" wrapText="1"/>
    </xf>
    <xf numFmtId="166" fontId="19" fillId="24" borderId="25" xfId="0" applyNumberFormat="1" applyFont="1" applyFill="1" applyBorder="1" applyAlignment="1">
      <alignment horizontal="center" vertical="center" wrapText="1"/>
    </xf>
    <xf numFmtId="166" fontId="21" fillId="24" borderId="25" xfId="0" applyNumberFormat="1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5" fontId="19" fillId="24" borderId="26" xfId="0" applyNumberFormat="1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1" fillId="24" borderId="31" xfId="0" applyNumberFormat="1" applyFont="1" applyFill="1" applyBorder="1" applyAlignment="1">
      <alignment horizontal="center" vertical="center" wrapText="1"/>
    </xf>
    <xf numFmtId="165" fontId="25" fillId="24" borderId="0" xfId="0" applyNumberFormat="1" applyFont="1" applyFill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6" xfId="0" applyNumberFormat="1" applyFont="1" applyFill="1" applyBorder="1" applyAlignment="1">
      <alignment horizontal="left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21" fillId="24" borderId="26" xfId="0" applyNumberFormat="1" applyFont="1" applyFill="1" applyBorder="1" applyAlignment="1">
      <alignment horizontal="left" vertical="center" wrapText="1"/>
    </xf>
    <xf numFmtId="165" fontId="19" fillId="24" borderId="34" xfId="0" applyNumberFormat="1" applyFont="1" applyFill="1" applyBorder="1" applyAlignment="1">
      <alignment horizontal="left" vertical="center" wrapText="1"/>
    </xf>
    <xf numFmtId="165" fontId="19" fillId="24" borderId="35" xfId="0" applyNumberFormat="1" applyFont="1" applyFill="1" applyBorder="1" applyAlignment="1">
      <alignment horizontal="center" vertical="center" wrapText="1"/>
    </xf>
    <xf numFmtId="165" fontId="21" fillId="24" borderId="36" xfId="0" applyNumberFormat="1" applyFont="1" applyFill="1" applyBorder="1" applyAlignment="1">
      <alignment horizontal="center"/>
    </xf>
    <xf numFmtId="165" fontId="19" fillId="24" borderId="11" xfId="0" applyNumberFormat="1" applyFont="1" applyFill="1" applyBorder="1" applyAlignment="1">
      <alignment horizontal="left" vertical="center" wrapText="1"/>
    </xf>
    <xf numFmtId="165" fontId="19" fillId="24" borderId="13" xfId="0" applyNumberFormat="1" applyFont="1" applyFill="1" applyBorder="1" applyAlignment="1">
      <alignment horizontal="center"/>
    </xf>
    <xf numFmtId="165" fontId="21" fillId="24" borderId="13" xfId="0" applyNumberFormat="1" applyFont="1" applyFill="1" applyBorder="1" applyAlignment="1">
      <alignment horizontal="center"/>
    </xf>
    <xf numFmtId="165" fontId="26" fillId="24" borderId="11" xfId="0" applyNumberFormat="1" applyFont="1" applyFill="1" applyBorder="1" applyAlignment="1">
      <alignment horizontal="left" vertical="center" wrapText="1"/>
    </xf>
    <xf numFmtId="165" fontId="26" fillId="24" borderId="12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/>
    </xf>
    <xf numFmtId="165" fontId="26" fillId="24" borderId="0" xfId="0" applyNumberFormat="1" applyFont="1" applyFill="1" applyAlignment="1">
      <alignment horizontal="center" vertical="center" wrapText="1"/>
    </xf>
    <xf numFmtId="165" fontId="21" fillId="24" borderId="11" xfId="0" applyNumberFormat="1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/>
    </xf>
    <xf numFmtId="165" fontId="19" fillId="24" borderId="37" xfId="0" applyNumberFormat="1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Alignment="1">
      <alignment horizontal="center" vertical="center"/>
    </xf>
    <xf numFmtId="165" fontId="0" fillId="24" borderId="0" xfId="0" applyNumberFormat="1" applyFill="1" applyAlignment="1">
      <alignment horizontal="left" vertical="center"/>
    </xf>
    <xf numFmtId="165" fontId="0" fillId="24" borderId="0" xfId="0" applyNumberFormat="1" applyFill="1" applyAlignment="1">
      <alignment horizontal="center" vertical="center"/>
    </xf>
    <xf numFmtId="165" fontId="26" fillId="24" borderId="13" xfId="0" applyNumberFormat="1" applyFont="1" applyFill="1" applyBorder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/>
    </xf>
    <xf numFmtId="165" fontId="0" fillId="24" borderId="21" xfId="0" applyNumberFormat="1" applyFont="1" applyFill="1" applyBorder="1" applyAlignment="1">
      <alignment horizontal="left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left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38" xfId="0" applyNumberFormat="1" applyFont="1" applyFill="1" applyBorder="1" applyAlignment="1">
      <alignment horizontal="center" vertical="center" wrapText="1"/>
    </xf>
    <xf numFmtId="165" fontId="0" fillId="24" borderId="39" xfId="0" applyNumberFormat="1" applyFont="1" applyFill="1" applyBorder="1" applyAlignment="1">
      <alignment horizontal="center" vertical="center" wrapText="1"/>
    </xf>
    <xf numFmtId="164" fontId="26" fillId="24" borderId="11" xfId="0" applyFont="1" applyFill="1" applyBorder="1" applyAlignment="1">
      <alignment horizontal="left" vertical="center"/>
    </xf>
    <xf numFmtId="164" fontId="26" fillId="24" borderId="12" xfId="0" applyFont="1" applyFill="1" applyBorder="1" applyAlignment="1">
      <alignment horizontal="center" vertical="center"/>
    </xf>
    <xf numFmtId="166" fontId="26" fillId="24" borderId="12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26" fillId="24" borderId="11" xfId="0" applyFont="1" applyFill="1" applyBorder="1" applyAlignment="1">
      <alignment horizontal="left" vertical="center" wrapText="1"/>
    </xf>
    <xf numFmtId="164" fontId="26" fillId="24" borderId="37" xfId="0" applyFont="1" applyFill="1" applyBorder="1" applyAlignment="1">
      <alignment horizontal="center" vertical="center"/>
    </xf>
    <xf numFmtId="164" fontId="26" fillId="24" borderId="13" xfId="0" applyFont="1" applyFill="1" applyBorder="1" applyAlignment="1">
      <alignment horizontal="center" vertical="center"/>
    </xf>
    <xf numFmtId="165" fontId="0" fillId="24" borderId="0" xfId="0" applyNumberFormat="1" applyFont="1" applyFill="1" applyBorder="1" applyAlignment="1">
      <alignment horizontal="left" vertical="center" wrapText="1"/>
    </xf>
    <xf numFmtId="165" fontId="21" fillId="24" borderId="0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 horizontal="center"/>
    </xf>
    <xf numFmtId="165" fontId="21" fillId="24" borderId="0" xfId="0" applyNumberFormat="1" applyFont="1" applyFill="1" applyAlignment="1">
      <alignment/>
    </xf>
    <xf numFmtId="165" fontId="26" fillId="24" borderId="0" xfId="0" applyNumberFormat="1" applyFont="1" applyFill="1" applyBorder="1" applyAlignment="1">
      <alignment horizontal="left" vertical="center"/>
    </xf>
    <xf numFmtId="165" fontId="26" fillId="24" borderId="0" xfId="0" applyNumberFormat="1" applyFont="1" applyFill="1" applyBorder="1" applyAlignment="1">
      <alignment horizontal="center" vertical="center"/>
    </xf>
    <xf numFmtId="165" fontId="23" fillId="24" borderId="0" xfId="0" applyNumberFormat="1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7.2539062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3" t="s">
        <v>3</v>
      </c>
      <c r="C3" s="3"/>
      <c r="D3" s="3"/>
      <c r="E3" s="3"/>
      <c r="F3" s="3"/>
      <c r="G3" s="3"/>
      <c r="H3" s="3"/>
    </row>
    <row r="4" spans="2:8" ht="14.25" customHeight="1">
      <c r="B4" s="3" t="s">
        <v>4</v>
      </c>
      <c r="C4" s="3"/>
      <c r="D4" s="3"/>
      <c r="E4" s="3"/>
      <c r="F4" s="3"/>
      <c r="G4" s="3"/>
      <c r="H4" s="3"/>
    </row>
    <row r="5" spans="2:9" ht="35.25" customHeight="1">
      <c r="B5" s="5"/>
      <c r="C5" s="5"/>
      <c r="D5" s="5"/>
      <c r="E5" s="5"/>
      <c r="F5" s="5"/>
      <c r="G5" s="5"/>
      <c r="H5" s="5"/>
      <c r="I5" s="5"/>
    </row>
    <row r="6" spans="1:8" s="7" customFormat="1" ht="22.5" customHeight="1">
      <c r="A6" s="6" t="s">
        <v>5</v>
      </c>
      <c r="B6" s="6"/>
      <c r="C6" s="6"/>
      <c r="D6" s="6"/>
      <c r="E6" s="6"/>
      <c r="F6" s="6"/>
      <c r="G6" s="6"/>
      <c r="H6" s="6"/>
    </row>
    <row r="7" spans="1:8" s="8" customFormat="1" ht="18.75" customHeight="1">
      <c r="A7" s="6" t="s">
        <v>6</v>
      </c>
      <c r="B7" s="6"/>
      <c r="C7" s="6"/>
      <c r="D7" s="6"/>
      <c r="E7" s="6"/>
      <c r="F7" s="6"/>
      <c r="G7" s="6"/>
      <c r="H7" s="6"/>
    </row>
    <row r="8" spans="1:8" s="10" customFormat="1" ht="17.25" customHeight="1">
      <c r="A8" s="9" t="s">
        <v>7</v>
      </c>
      <c r="B8" s="9"/>
      <c r="C8" s="9"/>
      <c r="D8" s="9"/>
      <c r="E8" s="9"/>
      <c r="F8" s="9"/>
      <c r="G8" s="9"/>
      <c r="H8" s="9"/>
    </row>
    <row r="9" spans="1:8" s="8" customFormat="1" ht="30" customHeight="1">
      <c r="A9" s="11" t="s">
        <v>8</v>
      </c>
      <c r="B9" s="11"/>
      <c r="C9" s="11"/>
      <c r="D9" s="11"/>
      <c r="E9" s="11"/>
      <c r="F9" s="11"/>
      <c r="G9" s="11"/>
      <c r="H9" s="11"/>
    </row>
    <row r="10" spans="1:8" s="16" customFormat="1" ht="139.5" customHeight="1">
      <c r="A10" s="12" t="s">
        <v>9</v>
      </c>
      <c r="B10" s="13" t="s">
        <v>10</v>
      </c>
      <c r="C10" s="14" t="s">
        <v>11</v>
      </c>
      <c r="D10" s="14" t="s">
        <v>12</v>
      </c>
      <c r="E10" s="14" t="s">
        <v>11</v>
      </c>
      <c r="F10" s="15" t="s">
        <v>13</v>
      </c>
      <c r="G10" s="14" t="s">
        <v>11</v>
      </c>
      <c r="H10" s="15" t="s">
        <v>13</v>
      </c>
    </row>
    <row r="11" spans="1:8" s="10" customFormat="1" ht="12.75">
      <c r="A11" s="17">
        <v>1</v>
      </c>
      <c r="B11" s="18">
        <v>2</v>
      </c>
      <c r="C11" s="18">
        <v>3</v>
      </c>
      <c r="D11" s="19"/>
      <c r="E11" s="18">
        <v>3</v>
      </c>
      <c r="F11" s="20">
        <v>4</v>
      </c>
      <c r="G11" s="21">
        <v>3</v>
      </c>
      <c r="H11" s="22">
        <v>4</v>
      </c>
    </row>
    <row r="12" spans="1:8" s="10" customFormat="1" ht="49.5" customHeight="1">
      <c r="A12" s="23" t="s">
        <v>14</v>
      </c>
      <c r="B12" s="23"/>
      <c r="C12" s="23"/>
      <c r="D12" s="23"/>
      <c r="E12" s="23"/>
      <c r="F12" s="23"/>
      <c r="G12" s="23"/>
      <c r="H12" s="23"/>
    </row>
    <row r="13" spans="1:9" s="16" customFormat="1" ht="17.25">
      <c r="A13" s="24" t="s">
        <v>15</v>
      </c>
      <c r="B13" s="25"/>
      <c r="C13" s="26">
        <f>F13*12</f>
        <v>0</v>
      </c>
      <c r="D13" s="27">
        <f>G13*I13</f>
        <v>113885.77</v>
      </c>
      <c r="E13" s="26">
        <f>H13*12</f>
        <v>25.08</v>
      </c>
      <c r="F13" s="28"/>
      <c r="G13" s="26">
        <f>H13*12</f>
        <v>25.08</v>
      </c>
      <c r="H13" s="29">
        <v>2.09</v>
      </c>
      <c r="I13" s="16">
        <v>4540.900000000001</v>
      </c>
    </row>
    <row r="14" spans="1:8" s="36" customFormat="1" ht="29.25" customHeight="1">
      <c r="A14" s="30" t="s">
        <v>16</v>
      </c>
      <c r="B14" s="31" t="s">
        <v>17</v>
      </c>
      <c r="C14" s="32"/>
      <c r="D14" s="33"/>
      <c r="E14" s="32"/>
      <c r="F14" s="34"/>
      <c r="G14" s="32"/>
      <c r="H14" s="35"/>
    </row>
    <row r="15" spans="1:8" s="36" customFormat="1" ht="13.5">
      <c r="A15" s="30" t="s">
        <v>18</v>
      </c>
      <c r="B15" s="31" t="s">
        <v>17</v>
      </c>
      <c r="C15" s="32"/>
      <c r="D15" s="33"/>
      <c r="E15" s="32"/>
      <c r="F15" s="34"/>
      <c r="G15" s="32"/>
      <c r="H15" s="35"/>
    </row>
    <row r="16" spans="1:8" s="36" customFormat="1" ht="13.5">
      <c r="A16" s="30" t="s">
        <v>19</v>
      </c>
      <c r="B16" s="31" t="s">
        <v>20</v>
      </c>
      <c r="C16" s="32"/>
      <c r="D16" s="33"/>
      <c r="E16" s="32"/>
      <c r="F16" s="34"/>
      <c r="G16" s="32"/>
      <c r="H16" s="35"/>
    </row>
    <row r="17" spans="1:8" s="36" customFormat="1" ht="13.5">
      <c r="A17" s="30" t="s">
        <v>21</v>
      </c>
      <c r="B17" s="31" t="s">
        <v>17</v>
      </c>
      <c r="C17" s="32"/>
      <c r="D17" s="33"/>
      <c r="E17" s="32"/>
      <c r="F17" s="34"/>
      <c r="G17" s="32"/>
      <c r="H17" s="35"/>
    </row>
    <row r="18" spans="1:9" s="16" customFormat="1" ht="27.75">
      <c r="A18" s="24" t="s">
        <v>22</v>
      </c>
      <c r="B18" s="26"/>
      <c r="C18" s="26">
        <f>F18*12</f>
        <v>0</v>
      </c>
      <c r="D18" s="27">
        <f>G18*I18</f>
        <v>115520.5</v>
      </c>
      <c r="E18" s="26">
        <f>H18*12</f>
        <v>25.44</v>
      </c>
      <c r="F18" s="28"/>
      <c r="G18" s="26">
        <f>H18*12</f>
        <v>25.44</v>
      </c>
      <c r="H18" s="29">
        <v>2.12</v>
      </c>
      <c r="I18" s="16">
        <v>4540.900000000001</v>
      </c>
    </row>
    <row r="19" spans="1:8" s="36" customFormat="1" ht="13.5">
      <c r="A19" s="37" t="s">
        <v>23</v>
      </c>
      <c r="B19" s="38" t="s">
        <v>24</v>
      </c>
      <c r="C19" s="39"/>
      <c r="D19" s="40"/>
      <c r="E19" s="39"/>
      <c r="F19" s="41"/>
      <c r="G19" s="39"/>
      <c r="H19" s="42"/>
    </row>
    <row r="20" spans="1:8" s="36" customFormat="1" ht="13.5">
      <c r="A20" s="37" t="s">
        <v>25</v>
      </c>
      <c r="B20" s="38" t="s">
        <v>24</v>
      </c>
      <c r="C20" s="39"/>
      <c r="D20" s="40"/>
      <c r="E20" s="39"/>
      <c r="F20" s="41"/>
      <c r="G20" s="39"/>
      <c r="H20" s="42"/>
    </row>
    <row r="21" spans="1:8" s="36" customFormat="1" ht="13.5">
      <c r="A21" s="37" t="s">
        <v>26</v>
      </c>
      <c r="B21" s="38" t="s">
        <v>24</v>
      </c>
      <c r="C21" s="39"/>
      <c r="D21" s="40"/>
      <c r="E21" s="39"/>
      <c r="F21" s="41"/>
      <c r="G21" s="39"/>
      <c r="H21" s="42"/>
    </row>
    <row r="22" spans="1:8" s="36" customFormat="1" ht="24.75">
      <c r="A22" s="37" t="s">
        <v>27</v>
      </c>
      <c r="B22" s="38" t="s">
        <v>28</v>
      </c>
      <c r="C22" s="39"/>
      <c r="D22" s="40"/>
      <c r="E22" s="39"/>
      <c r="F22" s="41"/>
      <c r="G22" s="39"/>
      <c r="H22" s="42"/>
    </row>
    <row r="23" spans="1:8" s="36" customFormat="1" ht="13.5">
      <c r="A23" s="37" t="s">
        <v>29</v>
      </c>
      <c r="B23" s="38" t="s">
        <v>24</v>
      </c>
      <c r="C23" s="39"/>
      <c r="D23" s="40"/>
      <c r="E23" s="39"/>
      <c r="F23" s="41"/>
      <c r="G23" s="39"/>
      <c r="H23" s="42"/>
    </row>
    <row r="24" spans="1:8" s="36" customFormat="1" ht="13.5">
      <c r="A24" s="43" t="s">
        <v>30</v>
      </c>
      <c r="B24" s="44" t="s">
        <v>24</v>
      </c>
      <c r="C24" s="39"/>
      <c r="D24" s="40"/>
      <c r="E24" s="39"/>
      <c r="F24" s="41"/>
      <c r="G24" s="39"/>
      <c r="H24" s="42"/>
    </row>
    <row r="25" spans="1:8" s="36" customFormat="1" ht="24.75">
      <c r="A25" s="45" t="s">
        <v>31</v>
      </c>
      <c r="B25" s="46" t="s">
        <v>32</v>
      </c>
      <c r="C25" s="39"/>
      <c r="D25" s="40"/>
      <c r="E25" s="39"/>
      <c r="F25" s="41"/>
      <c r="G25" s="39"/>
      <c r="H25" s="42"/>
    </row>
    <row r="26" spans="1:9" s="50" customFormat="1" ht="17.25">
      <c r="A26" s="47" t="s">
        <v>33</v>
      </c>
      <c r="B26" s="25" t="s">
        <v>34</v>
      </c>
      <c r="C26" s="26">
        <f>F26*12</f>
        <v>0</v>
      </c>
      <c r="D26" s="27">
        <f>G26*I26</f>
        <v>30514.85</v>
      </c>
      <c r="E26" s="26">
        <f>H26*12</f>
        <v>6.720000000000001</v>
      </c>
      <c r="F26" s="48"/>
      <c r="G26" s="26">
        <f>H26*12</f>
        <v>6.720000000000001</v>
      </c>
      <c r="H26" s="49">
        <v>0.56</v>
      </c>
      <c r="I26" s="16">
        <v>4540.900000000001</v>
      </c>
    </row>
    <row r="27" spans="1:9" s="16" customFormat="1" ht="17.25">
      <c r="A27" s="47" t="s">
        <v>35</v>
      </c>
      <c r="B27" s="25" t="s">
        <v>36</v>
      </c>
      <c r="C27" s="26">
        <f>F27*12</f>
        <v>0</v>
      </c>
      <c r="D27" s="27">
        <f>G27*I27</f>
        <v>98628.35</v>
      </c>
      <c r="E27" s="26">
        <f>H27*12</f>
        <v>21.72</v>
      </c>
      <c r="F27" s="48"/>
      <c r="G27" s="26">
        <f>H27*12</f>
        <v>21.72</v>
      </c>
      <c r="H27" s="49">
        <v>1.81</v>
      </c>
      <c r="I27" s="16">
        <v>4540.900000000001</v>
      </c>
    </row>
    <row r="28" spans="1:9" s="10" customFormat="1" ht="27.75">
      <c r="A28" s="47" t="s">
        <v>37</v>
      </c>
      <c r="B28" s="25" t="s">
        <v>38</v>
      </c>
      <c r="C28" s="25"/>
      <c r="D28" s="27">
        <f>G28*I28</f>
        <v>1634.72</v>
      </c>
      <c r="E28" s="25">
        <f>H28*12</f>
        <v>0.36</v>
      </c>
      <c r="F28" s="48"/>
      <c r="G28" s="26">
        <f>H28*12</f>
        <v>0.36</v>
      </c>
      <c r="H28" s="48">
        <v>0.03</v>
      </c>
      <c r="I28" s="16">
        <v>4540.900000000001</v>
      </c>
    </row>
    <row r="29" spans="1:9" s="10" customFormat="1" ht="12.75" hidden="1">
      <c r="A29" s="47" t="s">
        <v>39</v>
      </c>
      <c r="B29" s="25" t="s">
        <v>38</v>
      </c>
      <c r="C29" s="25"/>
      <c r="D29" s="27">
        <f>G29*I29</f>
        <v>0</v>
      </c>
      <c r="E29" s="25"/>
      <c r="F29" s="48"/>
      <c r="G29" s="26">
        <f>H29*12</f>
        <v>0</v>
      </c>
      <c r="H29" s="48"/>
      <c r="I29" s="16">
        <v>4540.900000000001</v>
      </c>
    </row>
    <row r="30" spans="1:9" s="10" customFormat="1" ht="12.75" hidden="1">
      <c r="A30" s="47" t="s">
        <v>40</v>
      </c>
      <c r="B30" s="25" t="s">
        <v>38</v>
      </c>
      <c r="C30" s="25"/>
      <c r="D30" s="27">
        <f>G30*I30</f>
        <v>0</v>
      </c>
      <c r="E30" s="25"/>
      <c r="F30" s="48"/>
      <c r="G30" s="26">
        <f>H30*12</f>
        <v>0</v>
      </c>
      <c r="H30" s="48">
        <v>0</v>
      </c>
      <c r="I30" s="16">
        <v>4540.900000000001</v>
      </c>
    </row>
    <row r="31" spans="1:9" s="10" customFormat="1" ht="12.75" hidden="1">
      <c r="A31" s="47" t="s">
        <v>41</v>
      </c>
      <c r="B31" s="25" t="s">
        <v>28</v>
      </c>
      <c r="C31" s="25"/>
      <c r="D31" s="27">
        <f>G31*I31</f>
        <v>0</v>
      </c>
      <c r="E31" s="25"/>
      <c r="F31" s="48"/>
      <c r="G31" s="26">
        <f>H31*12</f>
        <v>0</v>
      </c>
      <c r="H31" s="48"/>
      <c r="I31" s="16">
        <v>4540.900000000001</v>
      </c>
    </row>
    <row r="32" spans="1:9" s="10" customFormat="1" ht="12.75" hidden="1">
      <c r="A32" s="47" t="s">
        <v>42</v>
      </c>
      <c r="B32" s="25" t="s">
        <v>28</v>
      </c>
      <c r="C32" s="25"/>
      <c r="D32" s="27">
        <f>G32*I32</f>
        <v>0</v>
      </c>
      <c r="E32" s="25"/>
      <c r="F32" s="48"/>
      <c r="G32" s="26">
        <f>H32*12</f>
        <v>0</v>
      </c>
      <c r="H32" s="48"/>
      <c r="I32" s="16">
        <v>4540.900000000001</v>
      </c>
    </row>
    <row r="33" spans="1:9" s="10" customFormat="1" ht="12.75" hidden="1">
      <c r="A33" s="47" t="s">
        <v>43</v>
      </c>
      <c r="B33" s="25" t="s">
        <v>28</v>
      </c>
      <c r="C33" s="25"/>
      <c r="D33" s="27">
        <f>G33*I33</f>
        <v>0</v>
      </c>
      <c r="E33" s="25"/>
      <c r="F33" s="48"/>
      <c r="G33" s="26">
        <f>H33*12</f>
        <v>0</v>
      </c>
      <c r="H33" s="48"/>
      <c r="I33" s="16">
        <v>4540.900000000001</v>
      </c>
    </row>
    <row r="34" spans="1:9" s="10" customFormat="1" ht="14.25">
      <c r="A34" s="47" t="s">
        <v>44</v>
      </c>
      <c r="B34" s="25"/>
      <c r="C34" s="25">
        <f>F34*12</f>
        <v>0</v>
      </c>
      <c r="D34" s="27">
        <f>G34*I34</f>
        <v>7083.8</v>
      </c>
      <c r="E34" s="25">
        <f>H34*12</f>
        <v>1.56</v>
      </c>
      <c r="F34" s="48"/>
      <c r="G34" s="26">
        <f>H34*12</f>
        <v>1.56</v>
      </c>
      <c r="H34" s="48">
        <v>0.13</v>
      </c>
      <c r="I34" s="16">
        <v>4540.900000000001</v>
      </c>
    </row>
    <row r="35" spans="1:9" s="16" customFormat="1" ht="14.25">
      <c r="A35" s="47" t="s">
        <v>45</v>
      </c>
      <c r="B35" s="25" t="s">
        <v>46</v>
      </c>
      <c r="C35" s="25">
        <f>F35*12</f>
        <v>0</v>
      </c>
      <c r="D35" s="27">
        <f>G35*I35</f>
        <v>1634.72</v>
      </c>
      <c r="E35" s="25">
        <f>H35*12</f>
        <v>0.36</v>
      </c>
      <c r="F35" s="48"/>
      <c r="G35" s="26">
        <f>H35*12</f>
        <v>0.36</v>
      </c>
      <c r="H35" s="48">
        <v>0.03</v>
      </c>
      <c r="I35" s="16">
        <v>4540.900000000001</v>
      </c>
    </row>
    <row r="36" spans="1:9" s="16" customFormat="1" ht="14.25">
      <c r="A36" s="47" t="s">
        <v>47</v>
      </c>
      <c r="B36" s="51" t="s">
        <v>48</v>
      </c>
      <c r="C36" s="51">
        <f>F36*12</f>
        <v>0</v>
      </c>
      <c r="D36" s="27">
        <f>G36*I36</f>
        <v>1089.82</v>
      </c>
      <c r="E36" s="51">
        <f>H36*12</f>
        <v>0.24</v>
      </c>
      <c r="F36" s="52"/>
      <c r="G36" s="26">
        <f>H36*12</f>
        <v>0.24</v>
      </c>
      <c r="H36" s="52">
        <v>0.02</v>
      </c>
      <c r="I36" s="16">
        <v>4540.900000000001</v>
      </c>
    </row>
    <row r="37" spans="1:9" s="50" customFormat="1" ht="27.75">
      <c r="A37" s="47" t="s">
        <v>49</v>
      </c>
      <c r="B37" s="25" t="s">
        <v>50</v>
      </c>
      <c r="C37" s="25">
        <f>F37*12</f>
        <v>0</v>
      </c>
      <c r="D37" s="27">
        <f>G37*I37</f>
        <v>1634.72</v>
      </c>
      <c r="E37" s="25">
        <f>H37*12</f>
        <v>0.36</v>
      </c>
      <c r="F37" s="48"/>
      <c r="G37" s="26">
        <f>H37*12</f>
        <v>0.36</v>
      </c>
      <c r="H37" s="48">
        <v>0.03</v>
      </c>
      <c r="I37" s="16">
        <v>4540.900000000001</v>
      </c>
    </row>
    <row r="38" spans="1:9" s="50" customFormat="1" ht="14.25">
      <c r="A38" s="47" t="s">
        <v>51</v>
      </c>
      <c r="B38" s="25"/>
      <c r="C38" s="26"/>
      <c r="D38" s="26">
        <f>SUM(D39:D53)</f>
        <v>45227.37000000001</v>
      </c>
      <c r="E38" s="26"/>
      <c r="F38" s="48"/>
      <c r="G38" s="26">
        <f>SUM(G39:G53)</f>
        <v>9.959999999999999</v>
      </c>
      <c r="H38" s="28">
        <f>SUM(H39:H53)</f>
        <v>0.8300000000000001</v>
      </c>
      <c r="I38" s="16">
        <v>4540.900000000001</v>
      </c>
    </row>
    <row r="39" spans="1:9" s="10" customFormat="1" ht="12.75" hidden="1">
      <c r="A39" s="53" t="s">
        <v>52</v>
      </c>
      <c r="B39" s="54" t="s">
        <v>53</v>
      </c>
      <c r="C39" s="54"/>
      <c r="D39" s="55">
        <f>G39*I39</f>
        <v>0</v>
      </c>
      <c r="E39" s="54"/>
      <c r="F39" s="56"/>
      <c r="G39" s="54">
        <f>H39*12</f>
        <v>0</v>
      </c>
      <c r="H39" s="56">
        <v>0</v>
      </c>
      <c r="I39" s="16">
        <v>4540.900000000001</v>
      </c>
    </row>
    <row r="40" spans="1:9" s="10" customFormat="1" ht="14.25">
      <c r="A40" s="53" t="s">
        <v>54</v>
      </c>
      <c r="B40" s="54" t="s">
        <v>53</v>
      </c>
      <c r="C40" s="54"/>
      <c r="D40" s="55">
        <f>G40*I40</f>
        <v>544.91</v>
      </c>
      <c r="E40" s="54"/>
      <c r="F40" s="56"/>
      <c r="G40" s="54">
        <f>H40*12</f>
        <v>0.12</v>
      </c>
      <c r="H40" s="56">
        <v>0.01</v>
      </c>
      <c r="I40" s="16">
        <v>4540.900000000001</v>
      </c>
    </row>
    <row r="41" spans="1:9" s="10" customFormat="1" ht="14.25">
      <c r="A41" s="53" t="s">
        <v>55</v>
      </c>
      <c r="B41" s="54" t="s">
        <v>56</v>
      </c>
      <c r="C41" s="54">
        <f>F41*12</f>
        <v>0</v>
      </c>
      <c r="D41" s="55">
        <f>G41*I41</f>
        <v>1634.72</v>
      </c>
      <c r="E41" s="54">
        <f>H41*12</f>
        <v>0.36</v>
      </c>
      <c r="F41" s="56"/>
      <c r="G41" s="54">
        <f>H41*12</f>
        <v>0.36</v>
      </c>
      <c r="H41" s="56">
        <v>0.03</v>
      </c>
      <c r="I41" s="16">
        <v>4540.900000000001</v>
      </c>
    </row>
    <row r="42" spans="1:9" s="10" customFormat="1" ht="14.25">
      <c r="A42" s="53" t="s">
        <v>57</v>
      </c>
      <c r="B42" s="54" t="s">
        <v>53</v>
      </c>
      <c r="C42" s="54">
        <f>F42*12</f>
        <v>0</v>
      </c>
      <c r="D42" s="55">
        <f>G42*I42</f>
        <v>9808.34</v>
      </c>
      <c r="E42" s="54">
        <f>H42*12</f>
        <v>2.16</v>
      </c>
      <c r="F42" s="56"/>
      <c r="G42" s="54">
        <f>H42*12</f>
        <v>2.16</v>
      </c>
      <c r="H42" s="56">
        <v>0.18</v>
      </c>
      <c r="I42" s="16">
        <v>4540.900000000001</v>
      </c>
    </row>
    <row r="43" spans="1:9" s="10" customFormat="1" ht="14.25">
      <c r="A43" s="53" t="s">
        <v>58</v>
      </c>
      <c r="B43" s="54" t="s">
        <v>53</v>
      </c>
      <c r="C43" s="54">
        <f>F43*12</f>
        <v>0</v>
      </c>
      <c r="D43" s="55">
        <f>G43*I43</f>
        <v>2724.540000000001</v>
      </c>
      <c r="E43" s="54">
        <f>H43*12</f>
        <v>0.6000000000000001</v>
      </c>
      <c r="F43" s="56"/>
      <c r="G43" s="54">
        <f>H43*12</f>
        <v>0.6000000000000001</v>
      </c>
      <c r="H43" s="56">
        <v>0.05</v>
      </c>
      <c r="I43" s="16">
        <v>4540.900000000001</v>
      </c>
    </row>
    <row r="44" spans="1:9" s="10" customFormat="1" ht="14.25">
      <c r="A44" s="53" t="s">
        <v>59</v>
      </c>
      <c r="B44" s="54" t="s">
        <v>53</v>
      </c>
      <c r="C44" s="54">
        <f>F44*12</f>
        <v>0</v>
      </c>
      <c r="D44" s="55">
        <f>G44*I44</f>
        <v>5993.99</v>
      </c>
      <c r="E44" s="54">
        <f>H44*12</f>
        <v>1.32</v>
      </c>
      <c r="F44" s="56"/>
      <c r="G44" s="54">
        <f>H44*12</f>
        <v>1.32</v>
      </c>
      <c r="H44" s="56">
        <v>0.11</v>
      </c>
      <c r="I44" s="16">
        <v>4540.900000000001</v>
      </c>
    </row>
    <row r="45" spans="1:9" s="10" customFormat="1" ht="14.25">
      <c r="A45" s="53" t="s">
        <v>60</v>
      </c>
      <c r="B45" s="54" t="s">
        <v>53</v>
      </c>
      <c r="C45" s="54">
        <f>F45*12</f>
        <v>0</v>
      </c>
      <c r="D45" s="55">
        <f>G45*I45</f>
        <v>544.91</v>
      </c>
      <c r="E45" s="54">
        <f>H45*12</f>
        <v>0.12</v>
      </c>
      <c r="F45" s="56"/>
      <c r="G45" s="54">
        <f>H45*12</f>
        <v>0.12</v>
      </c>
      <c r="H45" s="56">
        <v>0.01</v>
      </c>
      <c r="I45" s="16">
        <v>4540.900000000001</v>
      </c>
    </row>
    <row r="46" spans="1:9" s="10" customFormat="1" ht="14.25">
      <c r="A46" s="53" t="s">
        <v>61</v>
      </c>
      <c r="B46" s="54" t="s">
        <v>53</v>
      </c>
      <c r="C46" s="54"/>
      <c r="D46" s="55">
        <f>G46*I46</f>
        <v>1089.82</v>
      </c>
      <c r="E46" s="54"/>
      <c r="F46" s="56"/>
      <c r="G46" s="54">
        <f>H46*12</f>
        <v>0.24</v>
      </c>
      <c r="H46" s="56">
        <v>0.02</v>
      </c>
      <c r="I46" s="16">
        <v>4540.900000000001</v>
      </c>
    </row>
    <row r="47" spans="1:9" s="10" customFormat="1" ht="14.25">
      <c r="A47" s="53" t="s">
        <v>62</v>
      </c>
      <c r="B47" s="54" t="s">
        <v>56</v>
      </c>
      <c r="C47" s="54"/>
      <c r="D47" s="55">
        <f>G47*I47</f>
        <v>5449.080000000002</v>
      </c>
      <c r="E47" s="54"/>
      <c r="F47" s="56"/>
      <c r="G47" s="54">
        <f>H47*12</f>
        <v>1.2000000000000002</v>
      </c>
      <c r="H47" s="56">
        <v>0.1</v>
      </c>
      <c r="I47" s="16">
        <v>4540.900000000001</v>
      </c>
    </row>
    <row r="48" spans="1:9" s="10" customFormat="1" ht="24.75">
      <c r="A48" s="53" t="s">
        <v>63</v>
      </c>
      <c r="B48" s="54" t="s">
        <v>53</v>
      </c>
      <c r="C48" s="54">
        <f>F48*12</f>
        <v>0</v>
      </c>
      <c r="D48" s="55">
        <f>G48*I48</f>
        <v>2724.540000000001</v>
      </c>
      <c r="E48" s="54">
        <f>H48*12</f>
        <v>0.6000000000000001</v>
      </c>
      <c r="F48" s="56"/>
      <c r="G48" s="54">
        <f>H48*12</f>
        <v>0.6000000000000001</v>
      </c>
      <c r="H48" s="56">
        <v>0.05</v>
      </c>
      <c r="I48" s="16">
        <v>4540.900000000001</v>
      </c>
    </row>
    <row r="49" spans="1:9" s="10" customFormat="1" ht="14.25">
      <c r="A49" s="53" t="s">
        <v>64</v>
      </c>
      <c r="B49" s="54" t="s">
        <v>53</v>
      </c>
      <c r="C49" s="54"/>
      <c r="D49" s="55">
        <f>G49*I49</f>
        <v>544.91</v>
      </c>
      <c r="E49" s="54"/>
      <c r="F49" s="56"/>
      <c r="G49" s="54">
        <f>H49*12</f>
        <v>0.12</v>
      </c>
      <c r="H49" s="56">
        <v>0.01</v>
      </c>
      <c r="I49" s="16">
        <v>4540.900000000001</v>
      </c>
    </row>
    <row r="50" spans="1:9" s="10" customFormat="1" ht="12.75" hidden="1">
      <c r="A50" s="53" t="s">
        <v>65</v>
      </c>
      <c r="B50" s="54" t="s">
        <v>53</v>
      </c>
      <c r="C50" s="57"/>
      <c r="D50" s="55">
        <f>G50*I50</f>
        <v>0</v>
      </c>
      <c r="E50" s="57"/>
      <c r="F50" s="56"/>
      <c r="G50" s="54">
        <f>H50*12</f>
        <v>0</v>
      </c>
      <c r="H50" s="56">
        <v>0</v>
      </c>
      <c r="I50" s="16">
        <v>4540.900000000001</v>
      </c>
    </row>
    <row r="51" spans="1:9" s="10" customFormat="1" ht="14.25">
      <c r="A51" s="53" t="s">
        <v>66</v>
      </c>
      <c r="B51" s="54" t="s">
        <v>53</v>
      </c>
      <c r="C51" s="57">
        <f>F51*12</f>
        <v>0</v>
      </c>
      <c r="D51" s="55">
        <f>G51*I51</f>
        <v>8718.53</v>
      </c>
      <c r="E51" s="57">
        <f>H51*12</f>
        <v>1.92</v>
      </c>
      <c r="F51" s="56"/>
      <c r="G51" s="54">
        <f>H51*12</f>
        <v>1.92</v>
      </c>
      <c r="H51" s="56">
        <v>0.16</v>
      </c>
      <c r="I51" s="16">
        <v>4540.900000000001</v>
      </c>
    </row>
    <row r="52" spans="1:9" s="10" customFormat="1" ht="14.25">
      <c r="A52" s="53" t="s">
        <v>67</v>
      </c>
      <c r="B52" s="54" t="s">
        <v>53</v>
      </c>
      <c r="C52" s="54"/>
      <c r="D52" s="55">
        <f>G52*I52</f>
        <v>544.91</v>
      </c>
      <c r="E52" s="54"/>
      <c r="F52" s="56"/>
      <c r="G52" s="54">
        <f>H52*12</f>
        <v>0.12</v>
      </c>
      <c r="H52" s="56">
        <v>0.01</v>
      </c>
      <c r="I52" s="16">
        <v>4540.900000000001</v>
      </c>
    </row>
    <row r="53" spans="1:9" s="10" customFormat="1" ht="14.25">
      <c r="A53" s="53" t="s">
        <v>68</v>
      </c>
      <c r="B53" s="54" t="s">
        <v>53</v>
      </c>
      <c r="C53" s="54"/>
      <c r="D53" s="55">
        <f>G53*I53</f>
        <v>4904.17</v>
      </c>
      <c r="E53" s="54"/>
      <c r="F53" s="56"/>
      <c r="G53" s="54">
        <f>H53*12</f>
        <v>1.08</v>
      </c>
      <c r="H53" s="56">
        <f>4777.09/12/I53</f>
        <v>0.09</v>
      </c>
      <c r="I53" s="16">
        <v>4540.900000000001</v>
      </c>
    </row>
    <row r="54" spans="1:9" s="50" customFormat="1" ht="27.75">
      <c r="A54" s="47" t="s">
        <v>69</v>
      </c>
      <c r="B54" s="25"/>
      <c r="C54" s="26"/>
      <c r="D54" s="26">
        <f>SUM(D55:D66)</f>
        <v>1089.82</v>
      </c>
      <c r="E54" s="26"/>
      <c r="F54" s="48"/>
      <c r="G54" s="26">
        <f>SUM(G55:G66)</f>
        <v>0.24</v>
      </c>
      <c r="H54" s="28">
        <f>SUM(H55:H66)</f>
        <v>0.02</v>
      </c>
      <c r="I54" s="16">
        <v>4540.900000000001</v>
      </c>
    </row>
    <row r="55" spans="1:9" s="10" customFormat="1" ht="12.75" hidden="1">
      <c r="A55" s="53" t="s">
        <v>70</v>
      </c>
      <c r="B55" s="54" t="s">
        <v>71</v>
      </c>
      <c r="C55" s="54"/>
      <c r="D55" s="55">
        <f>G55*I55</f>
        <v>0</v>
      </c>
      <c r="E55" s="54"/>
      <c r="F55" s="56"/>
      <c r="G55" s="54">
        <f>H55*12</f>
        <v>0</v>
      </c>
      <c r="H55" s="56"/>
      <c r="I55" s="16">
        <v>4540.900000000001</v>
      </c>
    </row>
    <row r="56" spans="1:9" s="10" customFormat="1" ht="12.75" hidden="1">
      <c r="A56" s="53" t="s">
        <v>72</v>
      </c>
      <c r="B56" s="54" t="s">
        <v>73</v>
      </c>
      <c r="C56" s="54"/>
      <c r="D56" s="55">
        <f>G56*I56</f>
        <v>0</v>
      </c>
      <c r="E56" s="54"/>
      <c r="F56" s="56"/>
      <c r="G56" s="54">
        <f>H56*12</f>
        <v>0</v>
      </c>
      <c r="H56" s="56"/>
      <c r="I56" s="16">
        <v>4540.900000000001</v>
      </c>
    </row>
    <row r="57" spans="1:9" s="10" customFormat="1" ht="12.75" hidden="1">
      <c r="A57" s="53" t="s">
        <v>74</v>
      </c>
      <c r="B57" s="54" t="s">
        <v>75</v>
      </c>
      <c r="C57" s="54"/>
      <c r="D57" s="55">
        <f>G57*I57</f>
        <v>0</v>
      </c>
      <c r="E57" s="54"/>
      <c r="F57" s="56"/>
      <c r="G57" s="54">
        <f>H57*12</f>
        <v>0</v>
      </c>
      <c r="H57" s="56"/>
      <c r="I57" s="16">
        <v>4540.900000000001</v>
      </c>
    </row>
    <row r="58" spans="1:9" s="10" customFormat="1" ht="12.75" hidden="1">
      <c r="A58" s="53" t="s">
        <v>76</v>
      </c>
      <c r="B58" s="54" t="s">
        <v>77</v>
      </c>
      <c r="C58" s="54"/>
      <c r="D58" s="55">
        <f>G58*I58</f>
        <v>0</v>
      </c>
      <c r="E58" s="54"/>
      <c r="F58" s="56"/>
      <c r="G58" s="54">
        <f>H58*12</f>
        <v>0</v>
      </c>
      <c r="H58" s="56"/>
      <c r="I58" s="16">
        <v>4540.900000000001</v>
      </c>
    </row>
    <row r="59" spans="1:9" s="10" customFormat="1" ht="12.75" hidden="1">
      <c r="A59" s="53" t="s">
        <v>78</v>
      </c>
      <c r="B59" s="54" t="s">
        <v>79</v>
      </c>
      <c r="C59" s="54"/>
      <c r="D59" s="55">
        <f>G59*I59</f>
        <v>0</v>
      </c>
      <c r="E59" s="54"/>
      <c r="F59" s="56"/>
      <c r="G59" s="54">
        <f>H59*12</f>
        <v>0</v>
      </c>
      <c r="H59" s="56"/>
      <c r="I59" s="16">
        <v>4540.900000000001</v>
      </c>
    </row>
    <row r="60" spans="1:9" s="10" customFormat="1" ht="12.75" hidden="1">
      <c r="A60" s="53" t="s">
        <v>80</v>
      </c>
      <c r="B60" s="54" t="s">
        <v>75</v>
      </c>
      <c r="C60" s="54"/>
      <c r="D60" s="55">
        <f>G60*I60</f>
        <v>0</v>
      </c>
      <c r="E60" s="54"/>
      <c r="F60" s="56"/>
      <c r="G60" s="54">
        <f>H60*12</f>
        <v>0</v>
      </c>
      <c r="H60" s="56"/>
      <c r="I60" s="16">
        <v>4540.900000000001</v>
      </c>
    </row>
    <row r="61" spans="1:9" s="10" customFormat="1" ht="12.75" hidden="1">
      <c r="A61" s="53" t="s">
        <v>81</v>
      </c>
      <c r="B61" s="54" t="s">
        <v>53</v>
      </c>
      <c r="C61" s="54"/>
      <c r="D61" s="55">
        <f>G61*I61</f>
        <v>0</v>
      </c>
      <c r="E61" s="54"/>
      <c r="F61" s="56"/>
      <c r="G61" s="54">
        <f>H61*12</f>
        <v>0</v>
      </c>
      <c r="H61" s="56"/>
      <c r="I61" s="16">
        <v>4540.900000000001</v>
      </c>
    </row>
    <row r="62" spans="1:9" s="10" customFormat="1" ht="12.75" hidden="1">
      <c r="A62" s="53" t="s">
        <v>82</v>
      </c>
      <c r="B62" s="54" t="s">
        <v>53</v>
      </c>
      <c r="C62" s="54"/>
      <c r="D62" s="55">
        <f>G62*I62</f>
        <v>0</v>
      </c>
      <c r="E62" s="54"/>
      <c r="F62" s="56"/>
      <c r="G62" s="54">
        <f>H62*12</f>
        <v>0</v>
      </c>
      <c r="H62" s="56"/>
      <c r="I62" s="16">
        <v>4540.900000000001</v>
      </c>
    </row>
    <row r="63" spans="1:9" s="10" customFormat="1" ht="24.75">
      <c r="A63" s="53" t="s">
        <v>83</v>
      </c>
      <c r="B63" s="54" t="s">
        <v>28</v>
      </c>
      <c r="C63" s="54"/>
      <c r="D63" s="55">
        <f>G63*I63</f>
        <v>1089.82</v>
      </c>
      <c r="E63" s="54"/>
      <c r="F63" s="56"/>
      <c r="G63" s="54">
        <f>H63*12</f>
        <v>0.24</v>
      </c>
      <c r="H63" s="56">
        <v>0.02</v>
      </c>
      <c r="I63" s="16">
        <v>4540.900000000001</v>
      </c>
    </row>
    <row r="64" spans="1:9" s="10" customFormat="1" ht="12.75" hidden="1">
      <c r="A64" s="53" t="s">
        <v>84</v>
      </c>
      <c r="B64" s="54" t="s">
        <v>38</v>
      </c>
      <c r="C64" s="54"/>
      <c r="D64" s="55">
        <f>G64*I64</f>
        <v>0</v>
      </c>
      <c r="E64" s="54"/>
      <c r="F64" s="56"/>
      <c r="G64" s="54">
        <f>H64*12</f>
        <v>0</v>
      </c>
      <c r="H64" s="58"/>
      <c r="I64" s="16">
        <v>4540.900000000001</v>
      </c>
    </row>
    <row r="65" spans="1:9" s="10" customFormat="1" ht="12.75" hidden="1">
      <c r="A65" s="53" t="s">
        <v>85</v>
      </c>
      <c r="B65" s="54" t="s">
        <v>38</v>
      </c>
      <c r="C65" s="57"/>
      <c r="D65" s="55">
        <f>G65*I65</f>
        <v>0</v>
      </c>
      <c r="E65" s="57"/>
      <c r="F65" s="56"/>
      <c r="G65" s="54">
        <f>H65*12</f>
        <v>0</v>
      </c>
      <c r="H65" s="56"/>
      <c r="I65" s="16">
        <v>4540.900000000001</v>
      </c>
    </row>
    <row r="66" spans="1:9" s="10" customFormat="1" ht="12.75" hidden="1">
      <c r="A66" s="53" t="s">
        <v>68</v>
      </c>
      <c r="B66" s="54" t="s">
        <v>53</v>
      </c>
      <c r="C66" s="54"/>
      <c r="D66" s="55"/>
      <c r="E66" s="54"/>
      <c r="F66" s="56"/>
      <c r="G66" s="54"/>
      <c r="H66" s="56"/>
      <c r="I66" s="16">
        <v>4540.900000000001</v>
      </c>
    </row>
    <row r="67" spans="1:9" s="10" customFormat="1" ht="27.75">
      <c r="A67" s="47" t="s">
        <v>86</v>
      </c>
      <c r="B67" s="54"/>
      <c r="C67" s="54"/>
      <c r="D67" s="26">
        <f>D68+D69+D70</f>
        <v>3269.45</v>
      </c>
      <c r="E67" s="54"/>
      <c r="F67" s="56"/>
      <c r="G67" s="26">
        <f>G68+G69+G70</f>
        <v>0.72</v>
      </c>
      <c r="H67" s="28">
        <f>H68+H69+H70</f>
        <v>0.06</v>
      </c>
      <c r="I67" s="16">
        <v>4540.900000000001</v>
      </c>
    </row>
    <row r="68" spans="1:9" s="10" customFormat="1" ht="14.25">
      <c r="A68" s="53" t="s">
        <v>87</v>
      </c>
      <c r="B68" s="54" t="s">
        <v>53</v>
      </c>
      <c r="C68" s="54"/>
      <c r="D68" s="55">
        <f>G68*I68</f>
        <v>1089.82</v>
      </c>
      <c r="E68" s="54"/>
      <c r="F68" s="56"/>
      <c r="G68" s="54">
        <f>H68*12</f>
        <v>0.24</v>
      </c>
      <c r="H68" s="56">
        <v>0.02</v>
      </c>
      <c r="I68" s="16">
        <v>4540.900000000001</v>
      </c>
    </row>
    <row r="69" spans="1:9" s="10" customFormat="1" ht="24.75">
      <c r="A69" s="53" t="s">
        <v>88</v>
      </c>
      <c r="B69" s="54" t="s">
        <v>28</v>
      </c>
      <c r="C69" s="54"/>
      <c r="D69" s="55">
        <f>G69*I69</f>
        <v>2179.63</v>
      </c>
      <c r="E69" s="54"/>
      <c r="F69" s="56"/>
      <c r="G69" s="54">
        <f>H69*12</f>
        <v>0.48</v>
      </c>
      <c r="H69" s="56">
        <v>0.04</v>
      </c>
      <c r="I69" s="16">
        <v>4540.900000000001</v>
      </c>
    </row>
    <row r="70" spans="1:9" s="10" customFormat="1" ht="12.75" hidden="1">
      <c r="A70" s="53" t="s">
        <v>89</v>
      </c>
      <c r="B70" s="54" t="s">
        <v>38</v>
      </c>
      <c r="C70" s="54"/>
      <c r="D70" s="55">
        <f>G70*I70</f>
        <v>0</v>
      </c>
      <c r="E70" s="54"/>
      <c r="F70" s="56"/>
      <c r="G70" s="54">
        <f>H70*12</f>
        <v>0</v>
      </c>
      <c r="H70" s="58"/>
      <c r="I70" s="16">
        <v>4540.900000000001</v>
      </c>
    </row>
    <row r="71" spans="1:9" s="10" customFormat="1" ht="14.25">
      <c r="A71" s="47" t="s">
        <v>90</v>
      </c>
      <c r="B71" s="54"/>
      <c r="C71" s="54"/>
      <c r="D71" s="26">
        <f>SUM(D72:D79)</f>
        <v>12532.89</v>
      </c>
      <c r="E71" s="54"/>
      <c r="F71" s="56"/>
      <c r="G71" s="26">
        <f>SUM(G72:G79)</f>
        <v>2.7600000000000007</v>
      </c>
      <c r="H71" s="28">
        <f>SUM(H72:H79)</f>
        <v>0.23</v>
      </c>
      <c r="I71" s="16">
        <v>4540.900000000001</v>
      </c>
    </row>
    <row r="72" spans="1:9" s="10" customFormat="1" ht="14.25">
      <c r="A72" s="53" t="s">
        <v>91</v>
      </c>
      <c r="B72" s="54" t="s">
        <v>38</v>
      </c>
      <c r="C72" s="54"/>
      <c r="D72" s="55">
        <f>G72*I72</f>
        <v>1089.82</v>
      </c>
      <c r="E72" s="54"/>
      <c r="F72" s="56"/>
      <c r="G72" s="54">
        <f>H72*12</f>
        <v>0.24</v>
      </c>
      <c r="H72" s="56">
        <v>0.02</v>
      </c>
      <c r="I72" s="16">
        <v>4540.900000000001</v>
      </c>
    </row>
    <row r="73" spans="1:9" s="10" customFormat="1" ht="14.25">
      <c r="A73" s="53" t="s">
        <v>92</v>
      </c>
      <c r="B73" s="54" t="s">
        <v>53</v>
      </c>
      <c r="C73" s="54"/>
      <c r="D73" s="55">
        <f>G73*I73</f>
        <v>7628.71</v>
      </c>
      <c r="E73" s="54"/>
      <c r="F73" s="56"/>
      <c r="G73" s="54">
        <f>H73*12</f>
        <v>1.6800000000000002</v>
      </c>
      <c r="H73" s="56">
        <v>0.14</v>
      </c>
      <c r="I73" s="16">
        <v>4540.900000000001</v>
      </c>
    </row>
    <row r="74" spans="1:9" s="10" customFormat="1" ht="14.25">
      <c r="A74" s="53" t="s">
        <v>93</v>
      </c>
      <c r="B74" s="54" t="s">
        <v>53</v>
      </c>
      <c r="C74" s="54"/>
      <c r="D74" s="55">
        <f>G74*I74</f>
        <v>544.91</v>
      </c>
      <c r="E74" s="54"/>
      <c r="F74" s="56"/>
      <c r="G74" s="54">
        <f>H74*12</f>
        <v>0.12</v>
      </c>
      <c r="H74" s="56">
        <v>0.01</v>
      </c>
      <c r="I74" s="16">
        <v>4540.900000000001</v>
      </c>
    </row>
    <row r="75" spans="1:9" s="10" customFormat="1" ht="12.75" customHeight="1" hidden="1">
      <c r="A75" s="53" t="s">
        <v>94</v>
      </c>
      <c r="B75" s="54" t="s">
        <v>28</v>
      </c>
      <c r="C75" s="54"/>
      <c r="D75" s="55">
        <f>G75*I75</f>
        <v>0</v>
      </c>
      <c r="E75" s="54"/>
      <c r="F75" s="56"/>
      <c r="G75" s="54">
        <f>H75*12</f>
        <v>0</v>
      </c>
      <c r="H75" s="58"/>
      <c r="I75" s="16">
        <v>4540.900000000001</v>
      </c>
    </row>
    <row r="76" spans="1:9" s="10" customFormat="1" ht="12.75" hidden="1">
      <c r="A76" s="53" t="s">
        <v>95</v>
      </c>
      <c r="B76" s="54" t="s">
        <v>28</v>
      </c>
      <c r="C76" s="54"/>
      <c r="D76" s="55">
        <f>G76*I76</f>
        <v>0</v>
      </c>
      <c r="E76" s="54"/>
      <c r="F76" s="56"/>
      <c r="G76" s="54">
        <f>H76*12</f>
        <v>0</v>
      </c>
      <c r="H76" s="58"/>
      <c r="I76" s="16">
        <v>4540.900000000001</v>
      </c>
    </row>
    <row r="77" spans="1:9" s="10" customFormat="1" ht="12.75" hidden="1">
      <c r="A77" s="53" t="s">
        <v>96</v>
      </c>
      <c r="B77" s="54" t="s">
        <v>28</v>
      </c>
      <c r="C77" s="54"/>
      <c r="D77" s="55">
        <f>G77*I77</f>
        <v>0</v>
      </c>
      <c r="E77" s="54"/>
      <c r="F77" s="56"/>
      <c r="G77" s="54">
        <f>H77*12</f>
        <v>0</v>
      </c>
      <c r="H77" s="58"/>
      <c r="I77" s="16">
        <v>4540.900000000001</v>
      </c>
    </row>
    <row r="78" spans="1:9" s="10" customFormat="1" ht="12.75" hidden="1">
      <c r="A78" s="53" t="s">
        <v>97</v>
      </c>
      <c r="B78" s="54" t="s">
        <v>28</v>
      </c>
      <c r="C78" s="54"/>
      <c r="D78" s="55">
        <f>G78*I78</f>
        <v>0</v>
      </c>
      <c r="E78" s="54"/>
      <c r="F78" s="56"/>
      <c r="G78" s="54">
        <f>H78*12</f>
        <v>0</v>
      </c>
      <c r="H78" s="58"/>
      <c r="I78" s="16">
        <v>4540.900000000001</v>
      </c>
    </row>
    <row r="79" spans="1:9" s="10" customFormat="1" ht="24.75">
      <c r="A79" s="53" t="s">
        <v>98</v>
      </c>
      <c r="B79" s="54" t="s">
        <v>28</v>
      </c>
      <c r="C79" s="54"/>
      <c r="D79" s="55">
        <f>G79*I79</f>
        <v>3269.45</v>
      </c>
      <c r="E79" s="54"/>
      <c r="F79" s="56"/>
      <c r="G79" s="54">
        <f>H79*12</f>
        <v>0.72</v>
      </c>
      <c r="H79" s="58">
        <v>0.06</v>
      </c>
      <c r="I79" s="16">
        <v>4540.900000000001</v>
      </c>
    </row>
    <row r="80" spans="1:9" s="10" customFormat="1" ht="14.25">
      <c r="A80" s="47" t="s">
        <v>99</v>
      </c>
      <c r="B80" s="54"/>
      <c r="C80" s="54"/>
      <c r="D80" s="26">
        <f>D81+D82+D83</f>
        <v>1089.82</v>
      </c>
      <c r="E80" s="54"/>
      <c r="F80" s="56"/>
      <c r="G80" s="26">
        <f>G81+G82+G83</f>
        <v>0.24</v>
      </c>
      <c r="H80" s="28">
        <f>H81+H82+H83</f>
        <v>0.02</v>
      </c>
      <c r="I80" s="16">
        <v>4540.900000000001</v>
      </c>
    </row>
    <row r="81" spans="1:9" s="10" customFormat="1" ht="14.25">
      <c r="A81" s="53" t="s">
        <v>100</v>
      </c>
      <c r="B81" s="54" t="s">
        <v>53</v>
      </c>
      <c r="C81" s="54"/>
      <c r="D81" s="55">
        <f>G81*I81</f>
        <v>544.91</v>
      </c>
      <c r="E81" s="54"/>
      <c r="F81" s="56"/>
      <c r="G81" s="54">
        <f>H81*12</f>
        <v>0.12</v>
      </c>
      <c r="H81" s="56">
        <v>0.01</v>
      </c>
      <c r="I81" s="16">
        <v>4540.900000000001</v>
      </c>
    </row>
    <row r="82" spans="1:9" s="10" customFormat="1" ht="14.25">
      <c r="A82" s="53" t="s">
        <v>101</v>
      </c>
      <c r="B82" s="54" t="s">
        <v>53</v>
      </c>
      <c r="C82" s="54"/>
      <c r="D82" s="55">
        <f>G82*I82</f>
        <v>0</v>
      </c>
      <c r="E82" s="54"/>
      <c r="F82" s="56"/>
      <c r="G82" s="54">
        <f>H82*12</f>
        <v>0</v>
      </c>
      <c r="H82" s="56">
        <v>0</v>
      </c>
      <c r="I82" s="16">
        <v>4540.900000000001</v>
      </c>
    </row>
    <row r="83" spans="1:9" s="10" customFormat="1" ht="14.25">
      <c r="A83" s="53" t="s">
        <v>102</v>
      </c>
      <c r="B83" s="54" t="s">
        <v>53</v>
      </c>
      <c r="C83" s="54"/>
      <c r="D83" s="55">
        <f>G83*I83</f>
        <v>544.91</v>
      </c>
      <c r="E83" s="54"/>
      <c r="F83" s="56"/>
      <c r="G83" s="54">
        <f>H83*12</f>
        <v>0.12</v>
      </c>
      <c r="H83" s="56">
        <v>0.01</v>
      </c>
      <c r="I83" s="16">
        <v>4540.900000000001</v>
      </c>
    </row>
    <row r="84" spans="1:9" s="16" customFormat="1" ht="14.25">
      <c r="A84" s="47" t="s">
        <v>103</v>
      </c>
      <c r="B84" s="25"/>
      <c r="C84" s="26"/>
      <c r="D84" s="26">
        <f>D85+D86</f>
        <v>1089.82</v>
      </c>
      <c r="E84" s="26"/>
      <c r="F84" s="48"/>
      <c r="G84" s="26">
        <f>G85+G86</f>
        <v>0.24</v>
      </c>
      <c r="H84" s="28">
        <f>H85+H86</f>
        <v>0.02</v>
      </c>
      <c r="I84" s="16">
        <v>4540.900000000001</v>
      </c>
    </row>
    <row r="85" spans="1:9" s="10" customFormat="1" ht="14.25">
      <c r="A85" s="53" t="s">
        <v>104</v>
      </c>
      <c r="B85" s="54" t="s">
        <v>53</v>
      </c>
      <c r="C85" s="54"/>
      <c r="D85" s="55">
        <f>G85*I85</f>
        <v>1089.82</v>
      </c>
      <c r="E85" s="54"/>
      <c r="F85" s="56"/>
      <c r="G85" s="54">
        <f>H85*12</f>
        <v>0.24</v>
      </c>
      <c r="H85" s="56">
        <v>0.02</v>
      </c>
      <c r="I85" s="16">
        <v>4540.900000000001</v>
      </c>
    </row>
    <row r="86" spans="1:9" s="10" customFormat="1" ht="12.75" hidden="1">
      <c r="A86" s="53" t="s">
        <v>105</v>
      </c>
      <c r="B86" s="54" t="s">
        <v>28</v>
      </c>
      <c r="C86" s="54">
        <f>F86*12</f>
        <v>0</v>
      </c>
      <c r="D86" s="55">
        <f>G86*I86</f>
        <v>0</v>
      </c>
      <c r="E86" s="54">
        <f>H86*12</f>
        <v>0</v>
      </c>
      <c r="F86" s="56"/>
      <c r="G86" s="54">
        <f>H86*12</f>
        <v>0</v>
      </c>
      <c r="H86" s="56">
        <v>0</v>
      </c>
      <c r="I86" s="16">
        <v>4540.900000000001</v>
      </c>
    </row>
    <row r="87" spans="1:9" s="16" customFormat="1" ht="14.25">
      <c r="A87" s="47" t="s">
        <v>106</v>
      </c>
      <c r="B87" s="25"/>
      <c r="C87" s="26"/>
      <c r="D87" s="26">
        <f>D88+D89+D90</f>
        <v>4359.260000000001</v>
      </c>
      <c r="E87" s="26"/>
      <c r="F87" s="48"/>
      <c r="G87" s="26">
        <f>G88+G89+G90</f>
        <v>0.9600000000000001</v>
      </c>
      <c r="H87" s="28">
        <f>H88+H89+H90</f>
        <v>0.08</v>
      </c>
      <c r="I87" s="16">
        <v>4540.900000000001</v>
      </c>
    </row>
    <row r="88" spans="1:9" s="10" customFormat="1" ht="14.25">
      <c r="A88" s="53" t="s">
        <v>107</v>
      </c>
      <c r="B88" s="54" t="s">
        <v>71</v>
      </c>
      <c r="C88" s="54"/>
      <c r="D88" s="55">
        <f>G88*I88</f>
        <v>2724.540000000001</v>
      </c>
      <c r="E88" s="54"/>
      <c r="F88" s="56"/>
      <c r="G88" s="54">
        <f>H88*12</f>
        <v>0.6000000000000001</v>
      </c>
      <c r="H88" s="56">
        <v>0.05</v>
      </c>
      <c r="I88" s="16">
        <v>4540.900000000001</v>
      </c>
    </row>
    <row r="89" spans="1:9" s="10" customFormat="1" ht="14.25">
      <c r="A89" s="53" t="s">
        <v>108</v>
      </c>
      <c r="B89" s="54" t="s">
        <v>71</v>
      </c>
      <c r="C89" s="54"/>
      <c r="D89" s="55">
        <f>G89*I89</f>
        <v>1634.72</v>
      </c>
      <c r="E89" s="54"/>
      <c r="F89" s="56"/>
      <c r="G89" s="54">
        <f>H89*12</f>
        <v>0.36</v>
      </c>
      <c r="H89" s="56">
        <v>0.03</v>
      </c>
      <c r="I89" s="16">
        <v>4540.900000000001</v>
      </c>
    </row>
    <row r="90" spans="1:9" s="10" customFormat="1" ht="12.75" customHeight="1" hidden="1">
      <c r="A90" s="53" t="s">
        <v>109</v>
      </c>
      <c r="B90" s="54" t="s">
        <v>53</v>
      </c>
      <c r="C90" s="54"/>
      <c r="D90" s="55">
        <f>G90*I90</f>
        <v>0</v>
      </c>
      <c r="E90" s="54"/>
      <c r="F90" s="56"/>
      <c r="G90" s="54">
        <f>H90*12</f>
        <v>0</v>
      </c>
      <c r="H90" s="56">
        <v>0</v>
      </c>
      <c r="I90" s="16">
        <v>4540.900000000001</v>
      </c>
    </row>
    <row r="91" spans="1:9" s="16" customFormat="1" ht="27.75">
      <c r="A91" s="59" t="s">
        <v>110</v>
      </c>
      <c r="B91" s="25" t="s">
        <v>28</v>
      </c>
      <c r="C91" s="25">
        <f>F91*12</f>
        <v>0</v>
      </c>
      <c r="D91" s="25">
        <f>G91*I91</f>
        <v>15257.42</v>
      </c>
      <c r="E91" s="25">
        <f>H91*12</f>
        <v>3.3600000000000003</v>
      </c>
      <c r="F91" s="25"/>
      <c r="G91" s="25">
        <f>H91*12</f>
        <v>3.3600000000000003</v>
      </c>
      <c r="H91" s="48">
        <v>0.28</v>
      </c>
      <c r="I91" s="16">
        <v>4540.900000000001</v>
      </c>
    </row>
    <row r="92" spans="1:9" s="16" customFormat="1" ht="12.75" hidden="1">
      <c r="A92" s="59" t="s">
        <v>111</v>
      </c>
      <c r="B92" s="25"/>
      <c r="C92" s="25" t="e">
        <f>F92*12</f>
        <v>#REF!</v>
      </c>
      <c r="D92" s="25">
        <f>G92*I92</f>
        <v>0</v>
      </c>
      <c r="E92" s="25">
        <f>H92*12</f>
        <v>0</v>
      </c>
      <c r="F92" s="25" t="e">
        <f>#REF!+#REF!+#REF!+#REF!+#REF!+#REF!+#REF!+#REF!+#REF!+#REF!</f>
        <v>#REF!</v>
      </c>
      <c r="G92" s="25">
        <f>H92*12</f>
        <v>0</v>
      </c>
      <c r="H92" s="48">
        <f>H93+H94+H95+H96+H97+H98+H99+H100</f>
        <v>0</v>
      </c>
      <c r="I92" s="16">
        <v>4540.900000000001</v>
      </c>
    </row>
    <row r="93" spans="1:9" s="10" customFormat="1" ht="12.75" hidden="1">
      <c r="A93" s="53" t="s">
        <v>112</v>
      </c>
      <c r="B93" s="54"/>
      <c r="C93" s="54"/>
      <c r="D93" s="55"/>
      <c r="E93" s="54"/>
      <c r="F93" s="56"/>
      <c r="G93" s="54"/>
      <c r="H93" s="56"/>
      <c r="I93" s="16">
        <v>4540.900000000001</v>
      </c>
    </row>
    <row r="94" spans="1:9" s="10" customFormat="1" ht="12.75" hidden="1">
      <c r="A94" s="53" t="s">
        <v>113</v>
      </c>
      <c r="B94" s="54"/>
      <c r="C94" s="54"/>
      <c r="D94" s="55"/>
      <c r="E94" s="54"/>
      <c r="F94" s="56"/>
      <c r="G94" s="54"/>
      <c r="H94" s="56"/>
      <c r="I94" s="16">
        <v>4540.900000000001</v>
      </c>
    </row>
    <row r="95" spans="1:9" s="10" customFormat="1" ht="12.75" hidden="1">
      <c r="A95" s="53" t="s">
        <v>114</v>
      </c>
      <c r="B95" s="54"/>
      <c r="C95" s="54"/>
      <c r="D95" s="55"/>
      <c r="E95" s="54"/>
      <c r="F95" s="56"/>
      <c r="G95" s="54"/>
      <c r="H95" s="56"/>
      <c r="I95" s="16">
        <v>4540.900000000001</v>
      </c>
    </row>
    <row r="96" spans="1:9" s="10" customFormat="1" ht="12.75" hidden="1">
      <c r="A96" s="53" t="s">
        <v>115</v>
      </c>
      <c r="B96" s="54"/>
      <c r="C96" s="54"/>
      <c r="D96" s="55"/>
      <c r="E96" s="54"/>
      <c r="F96" s="56"/>
      <c r="G96" s="54"/>
      <c r="H96" s="56"/>
      <c r="I96" s="16">
        <v>4540.900000000001</v>
      </c>
    </row>
    <row r="97" spans="1:9" s="10" customFormat="1" ht="12.75" hidden="1">
      <c r="A97" s="53" t="s">
        <v>116</v>
      </c>
      <c r="B97" s="54"/>
      <c r="C97" s="54"/>
      <c r="D97" s="55"/>
      <c r="E97" s="54"/>
      <c r="F97" s="56"/>
      <c r="G97" s="54"/>
      <c r="H97" s="56"/>
      <c r="I97" s="16">
        <v>4540.900000000001</v>
      </c>
    </row>
    <row r="98" spans="1:9" s="10" customFormat="1" ht="12.75" hidden="1">
      <c r="A98" s="53" t="s">
        <v>117</v>
      </c>
      <c r="B98" s="54"/>
      <c r="C98" s="54"/>
      <c r="D98" s="55"/>
      <c r="E98" s="54"/>
      <c r="F98" s="56"/>
      <c r="G98" s="54"/>
      <c r="H98" s="56"/>
      <c r="I98" s="16">
        <v>4540.900000000001</v>
      </c>
    </row>
    <row r="99" spans="1:9" s="10" customFormat="1" ht="12.75" hidden="1">
      <c r="A99" s="53" t="s">
        <v>118</v>
      </c>
      <c r="B99" s="54"/>
      <c r="C99" s="54"/>
      <c r="D99" s="55"/>
      <c r="E99" s="54"/>
      <c r="F99" s="56"/>
      <c r="G99" s="54"/>
      <c r="H99" s="56"/>
      <c r="I99" s="16">
        <v>4540.900000000001</v>
      </c>
    </row>
    <row r="100" spans="1:9" s="10" customFormat="1" ht="12.75" hidden="1">
      <c r="A100" s="53" t="s">
        <v>119</v>
      </c>
      <c r="B100" s="54"/>
      <c r="C100" s="54"/>
      <c r="D100" s="55"/>
      <c r="E100" s="54"/>
      <c r="F100" s="56"/>
      <c r="G100" s="54"/>
      <c r="H100" s="56"/>
      <c r="I100" s="16">
        <v>4540.900000000001</v>
      </c>
    </row>
    <row r="101" spans="1:9" s="16" customFormat="1" ht="14.25">
      <c r="A101" s="60" t="s">
        <v>120</v>
      </c>
      <c r="B101" s="61"/>
      <c r="C101" s="61" t="e">
        <f>F101*12</f>
        <v>#REF!</v>
      </c>
      <c r="D101" s="62">
        <f>D13+D18+D26+D27+D28+D29+D30+D31+D32+D33+D34+D35+D36+D37+D38+D54+D67+D71+D80+D84+D87+D91+D92</f>
        <v>455543.1</v>
      </c>
      <c r="E101" s="61">
        <f>H101*12</f>
        <v>100.31999999999996</v>
      </c>
      <c r="F101" s="62" t="e">
        <f>F13+F18+F26+F27+#REF!+#REF!+#REF!+#REF!+#REF!+F92+F91</f>
        <v>#REF!</v>
      </c>
      <c r="G101" s="61">
        <f>H101*12</f>
        <v>100.31999999999996</v>
      </c>
      <c r="H101" s="62">
        <f>H13+H18+H26+H27+H28+H29+H30+H31+H32+H33+H34+H35+H36+H37+H38+H54+H67+H71+H80+H84+H87+H91+H92</f>
        <v>8.359999999999998</v>
      </c>
      <c r="I101" s="16">
        <v>4540.900000000001</v>
      </c>
    </row>
    <row r="102" spans="1:9" s="16" customFormat="1" ht="14.25">
      <c r="A102" s="63" t="s">
        <v>121</v>
      </c>
      <c r="B102" s="14"/>
      <c r="C102" s="14"/>
      <c r="D102" s="64">
        <f>I102*G102</f>
        <v>50131.54</v>
      </c>
      <c r="E102" s="14"/>
      <c r="F102" s="65"/>
      <c r="G102" s="14">
        <f>H102*12</f>
        <v>11.040000000000001</v>
      </c>
      <c r="H102" s="65">
        <f>50000/12/I102</f>
        <v>0.92</v>
      </c>
      <c r="I102" s="16">
        <v>4540.900000000001</v>
      </c>
    </row>
    <row r="103" spans="1:9" s="69" customFormat="1" ht="18">
      <c r="A103" s="66" t="s">
        <v>122</v>
      </c>
      <c r="B103" s="67"/>
      <c r="C103" s="67"/>
      <c r="D103" s="68">
        <f>D101+D102</f>
        <v>505674.63999999996</v>
      </c>
      <c r="E103" s="67"/>
      <c r="F103" s="68"/>
      <c r="G103" s="67">
        <f>G101+G102</f>
        <v>111.35999999999997</v>
      </c>
      <c r="H103" s="68">
        <f>H101+H102</f>
        <v>9.279999999999998</v>
      </c>
      <c r="I103" s="69">
        <v>4540.900000000001</v>
      </c>
    </row>
    <row r="104" spans="1:8" s="74" customFormat="1" ht="12.75" hidden="1">
      <c r="A104" s="70" t="s">
        <v>123</v>
      </c>
      <c r="B104" s="71" t="s">
        <v>24</v>
      </c>
      <c r="C104" s="71" t="s">
        <v>124</v>
      </c>
      <c r="D104" s="72"/>
      <c r="E104" s="71" t="s">
        <v>124</v>
      </c>
      <c r="F104" s="73"/>
      <c r="G104" s="71" t="s">
        <v>124</v>
      </c>
      <c r="H104" s="73"/>
    </row>
    <row r="105" s="76" customFormat="1" ht="12.75">
      <c r="A105" s="75"/>
    </row>
    <row r="106" s="76" customFormat="1" ht="12.75">
      <c r="A106" s="75"/>
    </row>
    <row r="107" s="76" customFormat="1" ht="12.75">
      <c r="A107" s="75"/>
    </row>
    <row r="108" s="76" customFormat="1" ht="12.75">
      <c r="A108" s="75"/>
    </row>
    <row r="109" s="76" customFormat="1" ht="12.75">
      <c r="A109" s="75"/>
    </row>
    <row r="110" s="76" customFormat="1" ht="12.75">
      <c r="A110" s="75"/>
    </row>
    <row r="111" spans="1:9" s="78" customFormat="1" ht="18">
      <c r="A111" s="66" t="s">
        <v>125</v>
      </c>
      <c r="B111" s="67"/>
      <c r="C111" s="67" t="e">
        <f>F111*12</f>
        <v>#REF!</v>
      </c>
      <c r="D111" s="67">
        <f>D112+D113+D114+D115+D117+D118+D119</f>
        <v>283706.98</v>
      </c>
      <c r="E111" s="67">
        <f>H111*12</f>
        <v>62.519999999999996</v>
      </c>
      <c r="F111" s="67" t="e">
        <f>#REF!+#REF!+#REF!+#REF!+#REF!+#REF!+#REF!+#REF!+#REF!+#REF!</f>
        <v>#REF!</v>
      </c>
      <c r="G111" s="67">
        <f>H111*12</f>
        <v>62.519999999999996</v>
      </c>
      <c r="H111" s="77">
        <f>H112+H113+H114+H117+H118+H119</f>
        <v>5.21</v>
      </c>
      <c r="I111" s="69">
        <v>4540.900000000001</v>
      </c>
    </row>
    <row r="112" spans="1:9" s="76" customFormat="1" ht="12.75" hidden="1">
      <c r="A112" s="79" t="s">
        <v>112</v>
      </c>
      <c r="B112" s="57"/>
      <c r="C112" s="57"/>
      <c r="D112" s="80"/>
      <c r="E112" s="57">
        <f>H112*12</f>
        <v>0</v>
      </c>
      <c r="F112" s="58" t="e">
        <f>#REF!+#REF!+#REF!+#REF!+#REF!+#REF!+#REF!+#REF!+#REF!+#REF!</f>
        <v>#REF!</v>
      </c>
      <c r="G112" s="57">
        <f>H112*12</f>
        <v>0</v>
      </c>
      <c r="H112" s="58">
        <v>0</v>
      </c>
      <c r="I112" s="16">
        <v>4540.900000000001</v>
      </c>
    </row>
    <row r="113" spans="1:9" s="76" customFormat="1" ht="12.75" hidden="1">
      <c r="A113" s="53" t="s">
        <v>113</v>
      </c>
      <c r="B113" s="54"/>
      <c r="C113" s="54"/>
      <c r="D113" s="55">
        <f>G113*I113</f>
        <v>0</v>
      </c>
      <c r="E113" s="54">
        <f>H113*12</f>
        <v>0</v>
      </c>
      <c r="F113" s="56" t="e">
        <f>#REF!+#REF!+#REF!+#REF!+#REF!+#REF!+#REF!+#REF!+#REF!+#REF!</f>
        <v>#REF!</v>
      </c>
      <c r="G113" s="54">
        <f>H113*12</f>
        <v>0</v>
      </c>
      <c r="H113" s="56">
        <v>0</v>
      </c>
      <c r="I113" s="16">
        <v>4540.900000000001</v>
      </c>
    </row>
    <row r="114" spans="1:9" s="76" customFormat="1" ht="14.25">
      <c r="A114" s="53" t="s">
        <v>114</v>
      </c>
      <c r="B114" s="54"/>
      <c r="C114" s="54"/>
      <c r="D114" s="55">
        <v>97056.05</v>
      </c>
      <c r="E114" s="54">
        <f>H114*12</f>
        <v>21.36</v>
      </c>
      <c r="F114" s="56" t="e">
        <f>#REF!+#REF!+#REF!+#REF!+#REF!+#REF!+#REF!+#REF!+#REF!+#REF!</f>
        <v>#REF!</v>
      </c>
      <c r="G114" s="54">
        <f>H114*12</f>
        <v>21.36</v>
      </c>
      <c r="H114" s="56">
        <f>D114/12/I114</f>
        <v>1.78</v>
      </c>
      <c r="I114" s="16">
        <v>4540.900000000001</v>
      </c>
    </row>
    <row r="115" spans="1:9" s="76" customFormat="1" ht="12.75" hidden="1">
      <c r="A115" s="53" t="s">
        <v>115</v>
      </c>
      <c r="B115" s="54"/>
      <c r="C115" s="54"/>
      <c r="D115" s="55"/>
      <c r="E115" s="54"/>
      <c r="F115" s="56"/>
      <c r="G115" s="54"/>
      <c r="H115" s="56"/>
      <c r="I115" s="16">
        <v>4540.900000000001</v>
      </c>
    </row>
    <row r="116" spans="1:9" s="76" customFormat="1" ht="12.75" hidden="1">
      <c r="A116" s="53" t="s">
        <v>116</v>
      </c>
      <c r="B116" s="54"/>
      <c r="C116" s="54"/>
      <c r="D116" s="55">
        <f>G116*I116</f>
        <v>0</v>
      </c>
      <c r="E116" s="54">
        <f>H116*12</f>
        <v>0</v>
      </c>
      <c r="F116" s="56" t="e">
        <f>#REF!+#REF!+#REF!+#REF!+#REF!+#REF!+#REF!+#REF!+#REF!+#REF!</f>
        <v>#REF!</v>
      </c>
      <c r="G116" s="54">
        <f>H116*12</f>
        <v>0</v>
      </c>
      <c r="H116" s="56">
        <v>0</v>
      </c>
      <c r="I116" s="16">
        <v>4540.900000000001</v>
      </c>
    </row>
    <row r="117" spans="1:9" s="76" customFormat="1" ht="14.25">
      <c r="A117" s="53" t="s">
        <v>117</v>
      </c>
      <c r="B117" s="54"/>
      <c r="C117" s="54"/>
      <c r="D117" s="55">
        <v>186650.93</v>
      </c>
      <c r="E117" s="54">
        <f>H117*12</f>
        <v>41.160000000000004</v>
      </c>
      <c r="F117" s="56" t="e">
        <f>#REF!+#REF!+#REF!+#REF!+#REF!+#REF!+#REF!+#REF!+#REF!+#REF!</f>
        <v>#REF!</v>
      </c>
      <c r="G117" s="54">
        <f>H117*12</f>
        <v>41.160000000000004</v>
      </c>
      <c r="H117" s="56">
        <f>D117/12/I117</f>
        <v>3.43</v>
      </c>
      <c r="I117" s="16">
        <v>4540.900000000001</v>
      </c>
    </row>
    <row r="118" spans="1:9" s="76" customFormat="1" ht="12.75" hidden="1">
      <c r="A118" s="53" t="s">
        <v>118</v>
      </c>
      <c r="B118" s="54"/>
      <c r="C118" s="54"/>
      <c r="D118" s="55">
        <f>G118*I118</f>
        <v>0</v>
      </c>
      <c r="E118" s="54">
        <f>H118*12</f>
        <v>0</v>
      </c>
      <c r="F118" s="56" t="e">
        <f>#REF!+#REF!+#REF!+#REF!+#REF!+#REF!+#REF!+#REF!+#REF!+#REF!</f>
        <v>#REF!</v>
      </c>
      <c r="G118" s="54">
        <f>H118*12</f>
        <v>0</v>
      </c>
      <c r="H118" s="56">
        <v>0</v>
      </c>
      <c r="I118" s="16">
        <v>4540.900000000001</v>
      </c>
    </row>
    <row r="119" spans="1:9" s="76" customFormat="1" ht="12.75" hidden="1">
      <c r="A119" s="81" t="s">
        <v>119</v>
      </c>
      <c r="B119" s="82"/>
      <c r="C119" s="82"/>
      <c r="D119" s="83">
        <f>G119*I119</f>
        <v>0</v>
      </c>
      <c r="E119" s="82">
        <f>H119*12</f>
        <v>0</v>
      </c>
      <c r="F119" s="84" t="e">
        <f>#REF!+#REF!+#REF!+#REF!+#REF!+#REF!+#REF!+#REF!+#REF!+#REF!</f>
        <v>#REF!</v>
      </c>
      <c r="G119" s="82">
        <f>H119*12</f>
        <v>0</v>
      </c>
      <c r="H119" s="84">
        <v>0</v>
      </c>
      <c r="I119" s="16">
        <v>4540.900000000001</v>
      </c>
    </row>
    <row r="120" s="76" customFormat="1" ht="12.75">
      <c r="A120" s="75"/>
    </row>
    <row r="121" s="76" customFormat="1" ht="12.75">
      <c r="A121" s="75"/>
    </row>
    <row r="122" s="76" customFormat="1" ht="12.75">
      <c r="A122" s="75"/>
    </row>
    <row r="123" s="76" customFormat="1" ht="12.75">
      <c r="A123" s="75"/>
    </row>
    <row r="124" s="76" customFormat="1" ht="12.75">
      <c r="A124" s="75"/>
    </row>
    <row r="125" s="76" customFormat="1" ht="12.75">
      <c r="A125" s="75"/>
    </row>
    <row r="126" s="76" customFormat="1" ht="12.75">
      <c r="A126" s="75"/>
    </row>
    <row r="127" s="76" customFormat="1" ht="12.75">
      <c r="A127" s="75"/>
    </row>
    <row r="128" s="76" customFormat="1" ht="12.75">
      <c r="A128" s="75"/>
    </row>
    <row r="129" spans="1:8" s="89" customFormat="1" ht="15">
      <c r="A129" s="85" t="s">
        <v>122</v>
      </c>
      <c r="B129" s="86"/>
      <c r="C129" s="86"/>
      <c r="D129" s="87">
        <f>D103+D111</f>
        <v>789381.6199999999</v>
      </c>
      <c r="E129" s="86"/>
      <c r="F129" s="86"/>
      <c r="G129" s="87">
        <f>G103+G111</f>
        <v>173.87999999999997</v>
      </c>
      <c r="H129" s="88">
        <f>H103+H111</f>
        <v>14.489999999999998</v>
      </c>
    </row>
    <row r="130" s="89" customFormat="1" ht="12.75">
      <c r="A130" s="90"/>
    </row>
    <row r="131" s="89" customFormat="1" ht="12.75">
      <c r="A131" s="90"/>
    </row>
    <row r="132" s="89" customFormat="1" ht="12.75">
      <c r="A132" s="90"/>
    </row>
    <row r="133" s="89" customFormat="1" ht="12.75">
      <c r="A133" s="90"/>
    </row>
    <row r="134" s="89" customFormat="1" ht="12.75">
      <c r="A134" s="90"/>
    </row>
    <row r="135" spans="1:8" s="89" customFormat="1" ht="18">
      <c r="A135" s="91" t="s">
        <v>123</v>
      </c>
      <c r="B135" s="86" t="s">
        <v>24</v>
      </c>
      <c r="C135" s="86" t="s">
        <v>124</v>
      </c>
      <c r="D135" s="92"/>
      <c r="E135" s="86" t="s">
        <v>124</v>
      </c>
      <c r="F135" s="93"/>
      <c r="G135" s="86" t="s">
        <v>124</v>
      </c>
      <c r="H135" s="93">
        <v>24.94</v>
      </c>
    </row>
    <row r="136" spans="1:8" s="97" customFormat="1" ht="13.5">
      <c r="A136" s="94"/>
      <c r="B136" s="95"/>
      <c r="C136" s="96"/>
      <c r="D136" s="96"/>
      <c r="E136" s="96"/>
      <c r="F136" s="96"/>
      <c r="G136" s="96"/>
      <c r="H136" s="96"/>
    </row>
    <row r="137" spans="1:8" s="97" customFormat="1" ht="13.5">
      <c r="A137" s="94"/>
      <c r="B137" s="95"/>
      <c r="C137" s="96"/>
      <c r="D137" s="96"/>
      <c r="E137" s="96"/>
      <c r="F137" s="96"/>
      <c r="G137" s="96"/>
      <c r="H137" s="96"/>
    </row>
    <row r="138" spans="1:8" s="97" customFormat="1" ht="13.5">
      <c r="A138" s="94"/>
      <c r="B138" s="95"/>
      <c r="C138" s="96"/>
      <c r="D138" s="96"/>
      <c r="E138" s="96"/>
      <c r="F138" s="96"/>
      <c r="G138" s="96"/>
      <c r="H138" s="96"/>
    </row>
    <row r="139" spans="1:8" s="97" customFormat="1" ht="13.5">
      <c r="A139" s="94"/>
      <c r="B139" s="95"/>
      <c r="C139" s="96"/>
      <c r="D139" s="96"/>
      <c r="E139" s="96"/>
      <c r="F139" s="96"/>
      <c r="G139" s="96"/>
      <c r="H139" s="96"/>
    </row>
    <row r="140" spans="1:8" s="97" customFormat="1" ht="13.5">
      <c r="A140" s="94"/>
      <c r="B140" s="95"/>
      <c r="C140" s="96"/>
      <c r="D140" s="96"/>
      <c r="E140" s="96"/>
      <c r="F140" s="96"/>
      <c r="G140" s="96"/>
      <c r="H140" s="96"/>
    </row>
    <row r="141" spans="1:8" s="74" customFormat="1" ht="15">
      <c r="A141" s="98"/>
      <c r="B141" s="99"/>
      <c r="C141" s="99"/>
      <c r="D141" s="99"/>
      <c r="E141" s="99"/>
      <c r="F141" s="99"/>
      <c r="G141" s="99"/>
      <c r="H141" s="99"/>
    </row>
    <row r="142" spans="1:6" s="76" customFormat="1" ht="13.5">
      <c r="A142" s="100" t="s">
        <v>126</v>
      </c>
      <c r="B142" s="100"/>
      <c r="C142" s="100"/>
      <c r="D142" s="100"/>
      <c r="E142" s="100"/>
      <c r="F142" s="100"/>
    </row>
    <row r="143" s="76" customFormat="1" ht="12.75"/>
    <row r="144" s="76" customFormat="1" ht="12.75">
      <c r="A144" s="75" t="s">
        <v>127</v>
      </c>
    </row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  <row r="153" s="76" customFormat="1" ht="12.75"/>
    <row r="154" s="76" customFormat="1" ht="12.75"/>
    <row r="155" s="76" customFormat="1" ht="12.75"/>
    <row r="156" s="76" customFormat="1" ht="12.75"/>
    <row r="157" s="76" customFormat="1" ht="12.75"/>
    <row r="158" s="76" customFormat="1" ht="12.75"/>
    <row r="159" s="76" customFormat="1" ht="12.75"/>
    <row r="160" s="76" customFormat="1" ht="12.75"/>
    <row r="161" s="76" customFormat="1" ht="12.75"/>
    <row r="162" s="76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42:F142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2011-05-31T11:08:38Z</cp:lastPrinted>
  <dcterms:created xsi:type="dcterms:W3CDTF">2010-04-02T14:46:04Z</dcterms:created>
  <dcterms:modified xsi:type="dcterms:W3CDTF">2011-05-31T11:10:46Z</dcterms:modified>
  <cp:category/>
  <cp:version/>
  <cp:contentType/>
  <cp:contentStatus/>
  <cp:revision>1</cp:revision>
</cp:coreProperties>
</file>