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голосованию'!$A$1:$H$155</definedName>
  </definedNames>
  <calcPr fullCalcOnLoad="1"/>
</workbook>
</file>

<file path=xl/sharedStrings.xml><?xml version="1.0" encoding="utf-8"?>
<sst xmlns="http://schemas.openxmlformats.org/spreadsheetml/2006/main" count="203" uniqueCount="140">
  <si>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</si>
  <si>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</si>
  <si>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</si>
  <si>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</si>
  <si>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</si>
  <si>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</si>
  <si>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</si>
  <si>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</si>
  <si>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</si>
  <si>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</si>
  <si>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</si>
  <si>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</si>
  <si>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</si>
  <si>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</si>
  <si>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</si>
  <si>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</si>
  <si>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</si>
  <si>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</si>
  <si>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</si>
  <si>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</si>
  <si>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</si>
  <si>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</si>
  <si>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</si>
  <si>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</si>
  <si>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</si>
  <si>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</si>
  <si>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</si>
  <si>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</si>
  <si>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</si>
  <si>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</si>
  <si>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</si>
  <si>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</si>
  <si>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</si>
  <si>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</si>
  <si>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</si>
  <si>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</si>
  <si>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</si>
  <si>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</si>
  <si>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</si>
  <si>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</si>
  <si>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</si>
  <si>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</si>
  <si>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</si>
  <si>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</si>
  <si>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</si>
  <si>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ШР, ЩР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</si>
  <si>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</si>
  <si>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</si>
  <si>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</si>
  <si>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</si>
  <si>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</si>
  <si>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</si>
  <si>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</si>
  <si>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</si>
  <si>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</si>
  <si>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</si>
  <si>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</si>
  <si>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</si>
  <si>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</si>
  <si>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</si>
  <si>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</si>
  <si>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</si>
  <si>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</si>
  <si>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</si>
  <si>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</si>
  <si>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</si>
  <si>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</si>
  <si>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</si>
  <si>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</si>
  <si>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</si>
  <si>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</si>
  <si>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</si>
  <si>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</si>
  <si>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</si>
  <si>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</si>
  <si>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</si>
  <si>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</si>
  <si>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</si>
  <si>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</si>
  <si>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</si>
  <si>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</si>
  <si>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</si>
  <si>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</si>
  <si>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</si>
  <si>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</si>
  <si>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</si>
  <si>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</si>
  <si>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</si>
  <si>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</si>
  <si>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</si>
  <si>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</si>
  <si>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ремонт цоколя</t>
  </si>
  <si>
    <t>ремонт крыльца</t>
  </si>
  <si>
    <t>смена запорной арматуры (отопление)</t>
  </si>
  <si>
    <t>изоляция трубопроводов</t>
  </si>
  <si>
    <t>ремонт системы водоотведения</t>
  </si>
  <si>
    <t>ремонт инженерных систем электроснабжения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</si>
  <si>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</si>
  <si>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</si>
  <si>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</si>
  <si>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</si>
  <si>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</si>
  <si>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и наледи подъездных козырьков</t>
  </si>
  <si>
    <t>Погашение задолженности прошлых периодов</t>
  </si>
  <si>
    <t>ВСЕГО</t>
  </si>
  <si>
    <t>по адресу: ул. Юбилейная, д.2/42( Sобщ.=3506,5м2, Sзем.уч.=2837,13 м2)</t>
  </si>
  <si>
    <t>Расчет размера платы за содержание и ремонт общего имущества в многоквартирном доме</t>
  </si>
  <si>
    <t>ревизия задвижек ГВС (д.50мм-2шт., д.80мм-1шт.)</t>
  </si>
  <si>
    <t>ревизия задвижек  ХВС (д.80мм-1шт., д.100мм-1шт.)</t>
  </si>
  <si>
    <t>ремонт кровли (козырьки)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</si>
  <si>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</si>
  <si>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</si>
  <si>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</si>
  <si>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</si>
  <si>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</si>
  <si>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</si>
  <si>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</si>
  <si>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</si>
  <si>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</si>
  <si>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4 месяца</t>
  </si>
  <si>
    <t>ВСЕГО:</t>
  </si>
  <si>
    <t>изодяционные работы - отопление</t>
  </si>
  <si>
    <t>окраска тепловых узлов (труб диам.57 мм, задвижек) жидким керамич.составом "Корунд"</t>
  </si>
  <si>
    <t>окраска газопровода</t>
  </si>
  <si>
    <t>электрические измерения и испытания электрооборудования</t>
  </si>
  <si>
    <t>(стоимость услуг увеличена на 7% в соответствии с уровнем инфляции 2011г.)</t>
  </si>
  <si>
    <t>Предлагаемый перечень работ по текущему ремонту                                       ( на выбор собственников)</t>
  </si>
  <si>
    <t>замена насоса ГВС (резерв)</t>
  </si>
  <si>
    <t>ревизия задвижек отопления (д.50мм-16шт., д.100мм-3шт.)</t>
  </si>
  <si>
    <t>замена ( поверка ) КИП манометры 16шт.,термометры 16 шт.</t>
  </si>
  <si>
    <t>замена ( поверка ) КИП манометры 1шт.</t>
  </si>
  <si>
    <t>замена ( поверка ) КИП на ВВП манометр 3шт.</t>
  </si>
  <si>
    <t>2012-2013гг.</t>
  </si>
  <si>
    <t>регулятор температуры</t>
  </si>
  <si>
    <t>ремонт панельных швов (1646 м.п.)</t>
  </si>
  <si>
    <t>ремонт отмостки (22 м2)</t>
  </si>
  <si>
    <t>ремонт крыльца (3 шт.)</t>
  </si>
  <si>
    <t>ремонт крыши входов в подвал (3 шт.)</t>
  </si>
  <si>
    <t>монтаж установки "Термит"(защита бойлера от закипания)</t>
  </si>
  <si>
    <t>электротехнические работы(датчики движ. в тамбурах,на лестн.клетках, освещение подвалов)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</si>
</sst>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10"/>
      <color rgb="FFFF0000"/>
      <name val="Arial Black"/>
      <family val="2"/>
    </font>
    <font>
      <sz val="10"/>
      <color rgb="FFFF0000"/>
      <name val="Arial Cyr"/>
      <family val="0"/>
    </font>
    <font>
      <sz val="11"/>
      <color rgb="FFFF0000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4" fontId="24" fillId="24" borderId="19" xfId="0" applyNumberFormat="1" applyFont="1" applyFill="1" applyBorder="1" applyAlignment="1">
      <alignment horizontal="left" vertical="center" wrapText="1"/>
    </xf>
    <xf numFmtId="4" fontId="24" fillId="24" borderId="21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27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2" fontId="24" fillId="24" borderId="25" xfId="0" applyNumberFormat="1" applyFont="1" applyFill="1" applyBorder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29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2" fontId="18" fillId="24" borderId="12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4" fillId="24" borderId="19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2" fontId="18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9" fillId="24" borderId="30" xfId="0" applyFont="1" applyFill="1" applyBorder="1" applyAlignment="1">
      <alignment horizontal="left" vertical="center" wrapText="1"/>
    </xf>
    <xf numFmtId="0" fontId="23" fillId="24" borderId="3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center" vertical="center" wrapText="1"/>
    </xf>
    <xf numFmtId="2" fontId="28" fillId="24" borderId="11" xfId="0" applyNumberFormat="1" applyFont="1" applyFill="1" applyBorder="1" applyAlignment="1">
      <alignment horizontal="center" vertical="center" wrapText="1"/>
    </xf>
    <xf numFmtId="2" fontId="30" fillId="24" borderId="29" xfId="0" applyNumberFormat="1" applyFont="1" applyFill="1" applyBorder="1" applyAlignment="1">
      <alignment horizontal="center"/>
    </xf>
    <xf numFmtId="2" fontId="30" fillId="24" borderId="12" xfId="0" applyNumberFormat="1" applyFont="1" applyFill="1" applyBorder="1" applyAlignment="1">
      <alignment horizontal="center"/>
    </xf>
    <xf numFmtId="0" fontId="28" fillId="24" borderId="0" xfId="0" applyFont="1" applyFill="1" applyAlignment="1">
      <alignment horizontal="center" vertical="center" wrapText="1"/>
    </xf>
    <xf numFmtId="2" fontId="28" fillId="24" borderId="0" xfId="0" applyNumberFormat="1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2" fontId="18" fillId="24" borderId="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="75" zoomScaleNormal="75" zoomScalePageLayoutView="0" workbookViewId="0" topLeftCell="A81">
      <selection activeCell="H114" sqref="H11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4" width="15.375" style="1" customWidth="1"/>
    <col min="15" max="16384" width="9.125" style="1" customWidth="1"/>
  </cols>
  <sheetData>
    <row r="1" spans="1:8" ht="16.5" customHeight="1">
      <c r="A1" s="106" t="s">
        <v>0</v>
      </c>
      <c r="B1" s="107"/>
      <c r="C1" s="107"/>
      <c r="D1" s="107"/>
      <c r="E1" s="107"/>
      <c r="F1" s="107"/>
      <c r="G1" s="107"/>
      <c r="H1" s="107"/>
    </row>
    <row r="2" spans="2:8" ht="12.75" customHeight="1">
      <c r="B2" s="108" t="s">
        <v>1</v>
      </c>
      <c r="C2" s="108"/>
      <c r="D2" s="108"/>
      <c r="E2" s="108"/>
      <c r="F2" s="108"/>
      <c r="G2" s="107"/>
      <c r="H2" s="107"/>
    </row>
    <row r="3" spans="1:8" ht="14.25" customHeight="1">
      <c r="A3" s="3" t="s">
        <v>132</v>
      </c>
      <c r="B3" s="108" t="s">
        <v>2</v>
      </c>
      <c r="C3" s="108"/>
      <c r="D3" s="108"/>
      <c r="E3" s="108"/>
      <c r="F3" s="108"/>
      <c r="G3" s="107"/>
      <c r="H3" s="107"/>
    </row>
    <row r="4" spans="2:8" ht="14.25" customHeight="1">
      <c r="B4" s="108" t="s">
        <v>37</v>
      </c>
      <c r="C4" s="108"/>
      <c r="D4" s="108"/>
      <c r="E4" s="108"/>
      <c r="F4" s="108"/>
      <c r="G4" s="107"/>
      <c r="H4" s="107"/>
    </row>
    <row r="5" spans="1:10" ht="12.75" customHeight="1">
      <c r="A5" s="109"/>
      <c r="B5" s="109"/>
      <c r="C5" s="109"/>
      <c r="D5" s="109"/>
      <c r="E5" s="109"/>
      <c r="F5" s="109"/>
      <c r="G5" s="109"/>
      <c r="H5" s="109"/>
      <c r="J5" s="1"/>
    </row>
    <row r="6" spans="1:10" ht="17.25" customHeight="1">
      <c r="A6" s="110" t="s">
        <v>125</v>
      </c>
      <c r="B6" s="110"/>
      <c r="C6" s="110"/>
      <c r="D6" s="110"/>
      <c r="E6" s="110"/>
      <c r="F6" s="110"/>
      <c r="G6" s="110"/>
      <c r="H6" s="110"/>
      <c r="J6" s="1"/>
    </row>
    <row r="7" spans="1:10" s="4" customFormat="1" ht="22.5" customHeight="1">
      <c r="A7" s="95" t="s">
        <v>3</v>
      </c>
      <c r="B7" s="95"/>
      <c r="C7" s="95"/>
      <c r="D7" s="95"/>
      <c r="E7" s="96"/>
      <c r="F7" s="96"/>
      <c r="G7" s="96"/>
      <c r="H7" s="96"/>
      <c r="J7" s="5"/>
    </row>
    <row r="8" spans="1:8" s="6" customFormat="1" ht="18.75" customHeight="1">
      <c r="A8" s="95" t="s">
        <v>105</v>
      </c>
      <c r="B8" s="95"/>
      <c r="C8" s="95"/>
      <c r="D8" s="95"/>
      <c r="E8" s="96"/>
      <c r="F8" s="96"/>
      <c r="G8" s="96"/>
      <c r="H8" s="96"/>
    </row>
    <row r="9" spans="1:8" s="7" customFormat="1" ht="17.25" customHeight="1">
      <c r="A9" s="97" t="s">
        <v>90</v>
      </c>
      <c r="B9" s="97"/>
      <c r="C9" s="97"/>
      <c r="D9" s="97"/>
      <c r="E9" s="98"/>
      <c r="F9" s="98"/>
      <c r="G9" s="98"/>
      <c r="H9" s="98"/>
    </row>
    <row r="10" spans="1:8" s="6" customFormat="1" ht="30" customHeight="1" thickBot="1">
      <c r="A10" s="99" t="s">
        <v>106</v>
      </c>
      <c r="B10" s="99"/>
      <c r="C10" s="99"/>
      <c r="D10" s="99"/>
      <c r="E10" s="100"/>
      <c r="F10" s="100"/>
      <c r="G10" s="100"/>
      <c r="H10" s="100"/>
    </row>
    <row r="11" spans="1:10" s="12" customFormat="1" ht="139.5" customHeight="1" thickBot="1">
      <c r="A11" s="8" t="s">
        <v>4</v>
      </c>
      <c r="B11" s="9" t="s">
        <v>5</v>
      </c>
      <c r="C11" s="10" t="s">
        <v>6</v>
      </c>
      <c r="D11" s="10" t="s">
        <v>38</v>
      </c>
      <c r="E11" s="10" t="s">
        <v>6</v>
      </c>
      <c r="F11" s="11" t="s">
        <v>7</v>
      </c>
      <c r="G11" s="10" t="s">
        <v>6</v>
      </c>
      <c r="H11" s="11" t="s">
        <v>7</v>
      </c>
      <c r="J11" s="13"/>
    </row>
    <row r="12" spans="1:10" s="20" customFormat="1" ht="12.75">
      <c r="A12" s="14">
        <v>1</v>
      </c>
      <c r="B12" s="15">
        <v>2</v>
      </c>
      <c r="C12" s="15">
        <v>3</v>
      </c>
      <c r="D12" s="16"/>
      <c r="E12" s="15">
        <v>3</v>
      </c>
      <c r="F12" s="17">
        <v>4</v>
      </c>
      <c r="G12" s="18">
        <v>3</v>
      </c>
      <c r="H12" s="19">
        <v>4</v>
      </c>
      <c r="J12" s="21"/>
    </row>
    <row r="13" spans="1:10" s="20" customFormat="1" ht="49.5" customHeight="1">
      <c r="A13" s="101" t="s">
        <v>8</v>
      </c>
      <c r="B13" s="102"/>
      <c r="C13" s="102"/>
      <c r="D13" s="102"/>
      <c r="E13" s="102"/>
      <c r="F13" s="102"/>
      <c r="G13" s="103"/>
      <c r="H13" s="104"/>
      <c r="J13" s="21"/>
    </row>
    <row r="14" spans="1:10" s="12" customFormat="1" ht="15">
      <c r="A14" s="22" t="s">
        <v>9</v>
      </c>
      <c r="B14" s="23" t="s">
        <v>10</v>
      </c>
      <c r="C14" s="24">
        <f>F14*12</f>
        <v>0</v>
      </c>
      <c r="D14" s="25">
        <f>G14*I14</f>
        <v>94254.72000000002</v>
      </c>
      <c r="E14" s="24">
        <f>H14*12</f>
        <v>26.880000000000003</v>
      </c>
      <c r="F14" s="26"/>
      <c r="G14" s="24">
        <f>H14*12</f>
        <v>26.880000000000003</v>
      </c>
      <c r="H14" s="24">
        <v>2.24</v>
      </c>
      <c r="I14" s="12">
        <v>3506.5</v>
      </c>
      <c r="J14" s="13">
        <v>2.2363</v>
      </c>
    </row>
    <row r="15" spans="1:10" s="12" customFormat="1" ht="28.5" customHeight="1">
      <c r="A15" s="27" t="s">
        <v>110</v>
      </c>
      <c r="B15" s="28" t="s">
        <v>111</v>
      </c>
      <c r="C15" s="24"/>
      <c r="D15" s="25"/>
      <c r="E15" s="24"/>
      <c r="F15" s="26"/>
      <c r="G15" s="24"/>
      <c r="H15" s="24"/>
      <c r="J15" s="13"/>
    </row>
    <row r="16" spans="1:10" s="12" customFormat="1" ht="15">
      <c r="A16" s="27" t="s">
        <v>112</v>
      </c>
      <c r="B16" s="28" t="s">
        <v>111</v>
      </c>
      <c r="C16" s="24"/>
      <c r="D16" s="25"/>
      <c r="E16" s="24"/>
      <c r="F16" s="26"/>
      <c r="G16" s="24"/>
      <c r="H16" s="24"/>
      <c r="J16" s="13"/>
    </row>
    <row r="17" spans="1:10" s="12" customFormat="1" ht="15">
      <c r="A17" s="27" t="s">
        <v>113</v>
      </c>
      <c r="B17" s="28" t="s">
        <v>114</v>
      </c>
      <c r="C17" s="24"/>
      <c r="D17" s="25"/>
      <c r="E17" s="24"/>
      <c r="F17" s="26"/>
      <c r="G17" s="24"/>
      <c r="H17" s="24"/>
      <c r="J17" s="13"/>
    </row>
    <row r="18" spans="1:10" s="12" customFormat="1" ht="15">
      <c r="A18" s="27" t="s">
        <v>115</v>
      </c>
      <c r="B18" s="28" t="s">
        <v>111</v>
      </c>
      <c r="C18" s="24"/>
      <c r="D18" s="25"/>
      <c r="E18" s="24"/>
      <c r="F18" s="26"/>
      <c r="G18" s="24"/>
      <c r="H18" s="24"/>
      <c r="J18" s="13"/>
    </row>
    <row r="19" spans="1:10" s="12" customFormat="1" ht="30">
      <c r="A19" s="22" t="s">
        <v>11</v>
      </c>
      <c r="B19" s="29"/>
      <c r="C19" s="24">
        <f>F19*12</f>
        <v>0</v>
      </c>
      <c r="D19" s="25">
        <f>G19*I19</f>
        <v>98462.51999999999</v>
      </c>
      <c r="E19" s="24">
        <f>H19*12</f>
        <v>28.08</v>
      </c>
      <c r="F19" s="26"/>
      <c r="G19" s="24">
        <f>H19*12</f>
        <v>28.08</v>
      </c>
      <c r="H19" s="24">
        <v>2.34</v>
      </c>
      <c r="I19" s="12">
        <v>3506.5</v>
      </c>
      <c r="J19" s="13">
        <v>2.3433</v>
      </c>
    </row>
    <row r="20" spans="1:10" s="12" customFormat="1" ht="15">
      <c r="A20" s="27" t="s">
        <v>97</v>
      </c>
      <c r="B20" s="28" t="s">
        <v>12</v>
      </c>
      <c r="C20" s="24"/>
      <c r="D20" s="25"/>
      <c r="E20" s="24"/>
      <c r="F20" s="26"/>
      <c r="G20" s="24"/>
      <c r="H20" s="24"/>
      <c r="J20" s="13"/>
    </row>
    <row r="21" spans="1:10" s="12" customFormat="1" ht="15">
      <c r="A21" s="27" t="s">
        <v>98</v>
      </c>
      <c r="B21" s="28" t="s">
        <v>12</v>
      </c>
      <c r="C21" s="24"/>
      <c r="D21" s="25"/>
      <c r="E21" s="24"/>
      <c r="F21" s="26"/>
      <c r="G21" s="24"/>
      <c r="H21" s="24"/>
      <c r="J21" s="13"/>
    </row>
    <row r="22" spans="1:10" s="12" customFormat="1" ht="15">
      <c r="A22" s="27" t="s">
        <v>99</v>
      </c>
      <c r="B22" s="28" t="s">
        <v>12</v>
      </c>
      <c r="C22" s="24"/>
      <c r="D22" s="25"/>
      <c r="E22" s="24"/>
      <c r="F22" s="26"/>
      <c r="G22" s="24"/>
      <c r="H22" s="24"/>
      <c r="J22" s="13"/>
    </row>
    <row r="23" spans="1:10" s="12" customFormat="1" ht="25.5">
      <c r="A23" s="27" t="s">
        <v>100</v>
      </c>
      <c r="B23" s="28" t="s">
        <v>13</v>
      </c>
      <c r="C23" s="24"/>
      <c r="D23" s="25"/>
      <c r="E23" s="24"/>
      <c r="F23" s="26"/>
      <c r="G23" s="24"/>
      <c r="H23" s="24"/>
      <c r="J23" s="13"/>
    </row>
    <row r="24" spans="1:10" s="12" customFormat="1" ht="15">
      <c r="A24" s="27" t="s">
        <v>116</v>
      </c>
      <c r="B24" s="28" t="s">
        <v>12</v>
      </c>
      <c r="C24" s="24"/>
      <c r="D24" s="25"/>
      <c r="E24" s="24"/>
      <c r="F24" s="26"/>
      <c r="G24" s="24"/>
      <c r="H24" s="24"/>
      <c r="J24" s="13"/>
    </row>
    <row r="25" spans="1:10" s="12" customFormat="1" ht="15">
      <c r="A25" s="27" t="s">
        <v>117</v>
      </c>
      <c r="B25" s="28" t="s">
        <v>12</v>
      </c>
      <c r="C25" s="24"/>
      <c r="D25" s="25"/>
      <c r="E25" s="24"/>
      <c r="F25" s="26"/>
      <c r="G25" s="24"/>
      <c r="H25" s="24"/>
      <c r="J25" s="13"/>
    </row>
    <row r="26" spans="1:10" s="12" customFormat="1" ht="25.5">
      <c r="A26" s="27" t="s">
        <v>118</v>
      </c>
      <c r="B26" s="28" t="s">
        <v>101</v>
      </c>
      <c r="C26" s="24"/>
      <c r="D26" s="25"/>
      <c r="E26" s="24"/>
      <c r="F26" s="26"/>
      <c r="G26" s="24"/>
      <c r="H26" s="24"/>
      <c r="J26" s="13"/>
    </row>
    <row r="27" spans="1:10" s="32" customFormat="1" ht="15">
      <c r="A27" s="30" t="s">
        <v>14</v>
      </c>
      <c r="B27" s="23" t="s">
        <v>15</v>
      </c>
      <c r="C27" s="24">
        <f>F27*12</f>
        <v>0</v>
      </c>
      <c r="D27" s="25">
        <f aca="true" t="shared" si="0" ref="D27:D38">G27*I27</f>
        <v>25246.8</v>
      </c>
      <c r="E27" s="24">
        <f>H27*12</f>
        <v>7.199999999999999</v>
      </c>
      <c r="F27" s="31"/>
      <c r="G27" s="24">
        <f aca="true" t="shared" si="1" ref="G27:G38">H27*12</f>
        <v>7.199999999999999</v>
      </c>
      <c r="H27" s="24">
        <v>0.6</v>
      </c>
      <c r="I27" s="12">
        <v>3506.5</v>
      </c>
      <c r="J27" s="13">
        <v>0.5992000000000001</v>
      </c>
    </row>
    <row r="28" spans="1:10" s="12" customFormat="1" ht="15">
      <c r="A28" s="30" t="s">
        <v>16</v>
      </c>
      <c r="B28" s="23" t="s">
        <v>17</v>
      </c>
      <c r="C28" s="24">
        <f>F28*12</f>
        <v>0</v>
      </c>
      <c r="D28" s="25">
        <f t="shared" si="0"/>
        <v>81631.32</v>
      </c>
      <c r="E28" s="24">
        <f>H28*12</f>
        <v>23.28</v>
      </c>
      <c r="F28" s="31"/>
      <c r="G28" s="24">
        <f t="shared" si="1"/>
        <v>23.28</v>
      </c>
      <c r="H28" s="24">
        <v>1.94</v>
      </c>
      <c r="I28" s="12">
        <v>3506.5</v>
      </c>
      <c r="J28" s="13">
        <v>1.9367</v>
      </c>
    </row>
    <row r="29" spans="1:10" s="20" customFormat="1" ht="30">
      <c r="A29" s="30" t="s">
        <v>59</v>
      </c>
      <c r="B29" s="23" t="s">
        <v>10</v>
      </c>
      <c r="C29" s="33"/>
      <c r="D29" s="25">
        <f t="shared" si="0"/>
        <v>1683.12</v>
      </c>
      <c r="E29" s="33"/>
      <c r="F29" s="31"/>
      <c r="G29" s="24">
        <f t="shared" si="1"/>
        <v>0.48</v>
      </c>
      <c r="H29" s="24">
        <v>0.04</v>
      </c>
      <c r="I29" s="12">
        <v>3506.5</v>
      </c>
      <c r="J29" s="13">
        <v>0.042800000000000005</v>
      </c>
    </row>
    <row r="30" spans="1:10" s="20" customFormat="1" ht="35.25" customHeight="1">
      <c r="A30" s="30" t="s">
        <v>89</v>
      </c>
      <c r="B30" s="23" t="s">
        <v>10</v>
      </c>
      <c r="C30" s="33"/>
      <c r="D30" s="25">
        <f t="shared" si="0"/>
        <v>1683.12</v>
      </c>
      <c r="E30" s="33"/>
      <c r="F30" s="31"/>
      <c r="G30" s="24">
        <f t="shared" si="1"/>
        <v>0.48</v>
      </c>
      <c r="H30" s="24">
        <v>0.04</v>
      </c>
      <c r="I30" s="12">
        <v>3506.5</v>
      </c>
      <c r="J30" s="13">
        <v>0.042800000000000005</v>
      </c>
    </row>
    <row r="31" spans="1:10" s="20" customFormat="1" ht="15">
      <c r="A31" s="30" t="s">
        <v>60</v>
      </c>
      <c r="B31" s="23" t="s">
        <v>10</v>
      </c>
      <c r="C31" s="33"/>
      <c r="D31" s="25">
        <f t="shared" si="0"/>
        <v>10098.72</v>
      </c>
      <c r="E31" s="33"/>
      <c r="F31" s="31"/>
      <c r="G31" s="24">
        <f t="shared" si="1"/>
        <v>2.88</v>
      </c>
      <c r="H31" s="24">
        <v>0.24</v>
      </c>
      <c r="I31" s="12">
        <v>3506.5</v>
      </c>
      <c r="J31" s="13">
        <v>0.2461</v>
      </c>
    </row>
    <row r="32" spans="1:10" s="20" customFormat="1" ht="30" hidden="1">
      <c r="A32" s="30" t="s">
        <v>61</v>
      </c>
      <c r="B32" s="23" t="s">
        <v>13</v>
      </c>
      <c r="C32" s="33"/>
      <c r="D32" s="25">
        <f t="shared" si="0"/>
        <v>0</v>
      </c>
      <c r="E32" s="33"/>
      <c r="F32" s="31"/>
      <c r="G32" s="24">
        <f t="shared" si="1"/>
        <v>0</v>
      </c>
      <c r="H32" s="24">
        <v>0</v>
      </c>
      <c r="I32" s="12">
        <v>3506.5</v>
      </c>
      <c r="J32" s="13">
        <v>0</v>
      </c>
    </row>
    <row r="33" spans="1:10" s="20" customFormat="1" ht="30" hidden="1">
      <c r="A33" s="30" t="s">
        <v>62</v>
      </c>
      <c r="B33" s="23" t="s">
        <v>13</v>
      </c>
      <c r="C33" s="33"/>
      <c r="D33" s="25">
        <f t="shared" si="0"/>
        <v>0</v>
      </c>
      <c r="E33" s="33"/>
      <c r="F33" s="31"/>
      <c r="G33" s="24">
        <f t="shared" si="1"/>
        <v>0</v>
      </c>
      <c r="H33" s="24">
        <v>0</v>
      </c>
      <c r="I33" s="12">
        <v>3506.5</v>
      </c>
      <c r="J33" s="13">
        <v>0</v>
      </c>
    </row>
    <row r="34" spans="1:10" s="20" customFormat="1" ht="30" hidden="1">
      <c r="A34" s="30" t="s">
        <v>63</v>
      </c>
      <c r="B34" s="23" t="s">
        <v>13</v>
      </c>
      <c r="C34" s="33"/>
      <c r="D34" s="25">
        <f t="shared" si="0"/>
        <v>0</v>
      </c>
      <c r="E34" s="33"/>
      <c r="F34" s="31"/>
      <c r="G34" s="24">
        <f t="shared" si="1"/>
        <v>0</v>
      </c>
      <c r="H34" s="24"/>
      <c r="I34" s="12">
        <v>3506.5</v>
      </c>
      <c r="J34" s="13">
        <v>0.2247</v>
      </c>
    </row>
    <row r="35" spans="1:10" s="20" customFormat="1" ht="30">
      <c r="A35" s="30" t="s">
        <v>24</v>
      </c>
      <c r="B35" s="23"/>
      <c r="C35" s="33">
        <f>F35*12</f>
        <v>0</v>
      </c>
      <c r="D35" s="25">
        <f t="shared" si="0"/>
        <v>5890.920000000001</v>
      </c>
      <c r="E35" s="33">
        <f>H35*12</f>
        <v>1.6800000000000002</v>
      </c>
      <c r="F35" s="31"/>
      <c r="G35" s="24">
        <f t="shared" si="1"/>
        <v>1.6800000000000002</v>
      </c>
      <c r="H35" s="24">
        <v>0.14</v>
      </c>
      <c r="I35" s="12">
        <v>3506.5</v>
      </c>
      <c r="J35" s="13">
        <v>0.1391</v>
      </c>
    </row>
    <row r="36" spans="1:10" s="12" customFormat="1" ht="15">
      <c r="A36" s="30" t="s">
        <v>26</v>
      </c>
      <c r="B36" s="23" t="s">
        <v>27</v>
      </c>
      <c r="C36" s="33">
        <f>F36*12</f>
        <v>0</v>
      </c>
      <c r="D36" s="25">
        <f t="shared" si="0"/>
        <v>1262.34</v>
      </c>
      <c r="E36" s="33">
        <f>H36*12</f>
        <v>0.36</v>
      </c>
      <c r="F36" s="31"/>
      <c r="G36" s="24">
        <f t="shared" si="1"/>
        <v>0.36</v>
      </c>
      <c r="H36" s="24">
        <v>0.03</v>
      </c>
      <c r="I36" s="12">
        <v>3506.5</v>
      </c>
      <c r="J36" s="13">
        <v>0.032100000000000004</v>
      </c>
    </row>
    <row r="37" spans="1:10" s="12" customFormat="1" ht="15">
      <c r="A37" s="30" t="s">
        <v>28</v>
      </c>
      <c r="B37" s="34" t="s">
        <v>29</v>
      </c>
      <c r="C37" s="35">
        <f>F37*12</f>
        <v>0</v>
      </c>
      <c r="D37" s="25">
        <f t="shared" si="0"/>
        <v>841.56</v>
      </c>
      <c r="E37" s="35">
        <f>H37*12</f>
        <v>0.24</v>
      </c>
      <c r="F37" s="36"/>
      <c r="G37" s="24">
        <f t="shared" si="1"/>
        <v>0.24</v>
      </c>
      <c r="H37" s="24">
        <v>0.02</v>
      </c>
      <c r="I37" s="12">
        <v>3506.5</v>
      </c>
      <c r="J37" s="13">
        <v>0.021400000000000002</v>
      </c>
    </row>
    <row r="38" spans="1:10" s="32" customFormat="1" ht="30">
      <c r="A38" s="30" t="s">
        <v>25</v>
      </c>
      <c r="B38" s="23" t="s">
        <v>119</v>
      </c>
      <c r="C38" s="33">
        <f>F38*12</f>
        <v>0</v>
      </c>
      <c r="D38" s="25">
        <f t="shared" si="0"/>
        <v>1262.34</v>
      </c>
      <c r="E38" s="33">
        <f>H38*12</f>
        <v>0.36</v>
      </c>
      <c r="F38" s="31"/>
      <c r="G38" s="24">
        <f t="shared" si="1"/>
        <v>0.36</v>
      </c>
      <c r="H38" s="24">
        <v>0.03</v>
      </c>
      <c r="I38" s="12">
        <v>3506.5</v>
      </c>
      <c r="J38" s="13">
        <v>0.032100000000000004</v>
      </c>
    </row>
    <row r="39" spans="1:10" s="32" customFormat="1" ht="15">
      <c r="A39" s="30" t="s">
        <v>39</v>
      </c>
      <c r="B39" s="23"/>
      <c r="C39" s="24"/>
      <c r="D39" s="24">
        <f>SUM(D40:D54)</f>
        <v>46139.69</v>
      </c>
      <c r="E39" s="24"/>
      <c r="F39" s="31"/>
      <c r="G39" s="24">
        <f>SUM(G40:G54)</f>
        <v>13.2</v>
      </c>
      <c r="H39" s="24">
        <f>SUM(H40:H54)</f>
        <v>1.1</v>
      </c>
      <c r="I39" s="12">
        <v>3506.5</v>
      </c>
      <c r="J39" s="13">
        <v>1.0202764556300206</v>
      </c>
    </row>
    <row r="40" spans="1:10" s="20" customFormat="1" ht="15" hidden="1">
      <c r="A40" s="37" t="s">
        <v>73</v>
      </c>
      <c r="B40" s="38" t="s">
        <v>18</v>
      </c>
      <c r="C40" s="39"/>
      <c r="D40" s="40"/>
      <c r="E40" s="39"/>
      <c r="F40" s="41"/>
      <c r="G40" s="39"/>
      <c r="H40" s="39">
        <v>0</v>
      </c>
      <c r="I40" s="12">
        <v>3506.5</v>
      </c>
      <c r="J40" s="13">
        <v>0</v>
      </c>
    </row>
    <row r="41" spans="1:10" s="20" customFormat="1" ht="15">
      <c r="A41" s="37" t="s">
        <v>54</v>
      </c>
      <c r="B41" s="38" t="s">
        <v>18</v>
      </c>
      <c r="C41" s="39"/>
      <c r="D41" s="40">
        <f aca="true" t="shared" si="2" ref="D41:D52">G41*I41</f>
        <v>420.78</v>
      </c>
      <c r="E41" s="39"/>
      <c r="F41" s="41"/>
      <c r="G41" s="39">
        <f aca="true" t="shared" si="3" ref="G41:G54">H41*12</f>
        <v>0.12</v>
      </c>
      <c r="H41" s="39">
        <v>0.01</v>
      </c>
      <c r="I41" s="12">
        <v>3506.5</v>
      </c>
      <c r="J41" s="41">
        <v>0.010700000000000001</v>
      </c>
    </row>
    <row r="42" spans="1:10" s="20" customFormat="1" ht="15">
      <c r="A42" s="37" t="s">
        <v>19</v>
      </c>
      <c r="B42" s="38" t="s">
        <v>23</v>
      </c>
      <c r="C42" s="39">
        <f>F42*12</f>
        <v>0</v>
      </c>
      <c r="D42" s="40">
        <f t="shared" si="2"/>
        <v>841.56</v>
      </c>
      <c r="E42" s="39">
        <f>H42*12</f>
        <v>0.24</v>
      </c>
      <c r="F42" s="41"/>
      <c r="G42" s="39">
        <f t="shared" si="3"/>
        <v>0.24</v>
      </c>
      <c r="H42" s="39">
        <v>0.02</v>
      </c>
      <c r="I42" s="12">
        <v>3506.5</v>
      </c>
      <c r="J42" s="41">
        <v>0.021400000000000002</v>
      </c>
    </row>
    <row r="43" spans="1:10" s="20" customFormat="1" ht="15">
      <c r="A43" s="37" t="s">
        <v>128</v>
      </c>
      <c r="B43" s="38" t="s">
        <v>18</v>
      </c>
      <c r="C43" s="39">
        <f>F43*12</f>
        <v>0</v>
      </c>
      <c r="D43" s="40">
        <f t="shared" si="2"/>
        <v>10098.72</v>
      </c>
      <c r="E43" s="39">
        <f>H43*12</f>
        <v>2.88</v>
      </c>
      <c r="F43" s="41"/>
      <c r="G43" s="39">
        <f t="shared" si="3"/>
        <v>2.88</v>
      </c>
      <c r="H43" s="39">
        <v>0.24</v>
      </c>
      <c r="I43" s="12">
        <v>3506.5</v>
      </c>
      <c r="J43" s="41">
        <v>0.28890000000000005</v>
      </c>
    </row>
    <row r="44" spans="1:10" s="20" customFormat="1" ht="15">
      <c r="A44" s="37" t="s">
        <v>71</v>
      </c>
      <c r="B44" s="38" t="s">
        <v>18</v>
      </c>
      <c r="C44" s="39">
        <f>F44*12</f>
        <v>0</v>
      </c>
      <c r="D44" s="40">
        <f t="shared" si="2"/>
        <v>2103.9</v>
      </c>
      <c r="E44" s="39">
        <f>H44*12</f>
        <v>0.6000000000000001</v>
      </c>
      <c r="F44" s="41"/>
      <c r="G44" s="39">
        <f t="shared" si="3"/>
        <v>0.6000000000000001</v>
      </c>
      <c r="H44" s="39">
        <v>0.05</v>
      </c>
      <c r="I44" s="12">
        <v>3506.5</v>
      </c>
      <c r="J44" s="41">
        <v>0.053500000000000006</v>
      </c>
    </row>
    <row r="45" spans="1:10" s="20" customFormat="1" ht="15">
      <c r="A45" s="37" t="s">
        <v>20</v>
      </c>
      <c r="B45" s="38" t="s">
        <v>18</v>
      </c>
      <c r="C45" s="39">
        <f>F45*12</f>
        <v>0</v>
      </c>
      <c r="D45" s="40">
        <f t="shared" si="2"/>
        <v>6311.7</v>
      </c>
      <c r="E45" s="39">
        <f>H45*12</f>
        <v>1.7999999999999998</v>
      </c>
      <c r="F45" s="41"/>
      <c r="G45" s="39">
        <f t="shared" si="3"/>
        <v>1.7999999999999998</v>
      </c>
      <c r="H45" s="39">
        <v>0.15</v>
      </c>
      <c r="I45" s="12">
        <v>3506.5</v>
      </c>
      <c r="J45" s="41">
        <v>0.14980000000000002</v>
      </c>
    </row>
    <row r="46" spans="1:10" s="20" customFormat="1" ht="15">
      <c r="A46" s="37" t="s">
        <v>21</v>
      </c>
      <c r="B46" s="38" t="s">
        <v>18</v>
      </c>
      <c r="C46" s="39">
        <f>F46*12</f>
        <v>0</v>
      </c>
      <c r="D46" s="40">
        <f t="shared" si="2"/>
        <v>841.56</v>
      </c>
      <c r="E46" s="39">
        <f>H46*12</f>
        <v>0.24</v>
      </c>
      <c r="F46" s="41"/>
      <c r="G46" s="39">
        <f t="shared" si="3"/>
        <v>0.24</v>
      </c>
      <c r="H46" s="39">
        <v>0.02</v>
      </c>
      <c r="I46" s="12">
        <v>3506.5</v>
      </c>
      <c r="J46" s="41">
        <v>0.021400000000000002</v>
      </c>
    </row>
    <row r="47" spans="1:10" s="20" customFormat="1" ht="15">
      <c r="A47" s="37" t="s">
        <v>66</v>
      </c>
      <c r="B47" s="38" t="s">
        <v>18</v>
      </c>
      <c r="C47" s="39"/>
      <c r="D47" s="40">
        <f t="shared" si="2"/>
        <v>841.56</v>
      </c>
      <c r="E47" s="39"/>
      <c r="F47" s="41"/>
      <c r="G47" s="39">
        <f t="shared" si="3"/>
        <v>0.24</v>
      </c>
      <c r="H47" s="39">
        <v>0.02</v>
      </c>
      <c r="I47" s="12">
        <v>3506.5</v>
      </c>
      <c r="J47" s="41">
        <v>0.021400000000000002</v>
      </c>
    </row>
    <row r="48" spans="1:10" s="20" customFormat="1" ht="15">
      <c r="A48" s="37" t="s">
        <v>67</v>
      </c>
      <c r="B48" s="38" t="s">
        <v>23</v>
      </c>
      <c r="C48" s="39"/>
      <c r="D48" s="40">
        <f t="shared" si="2"/>
        <v>4207.8</v>
      </c>
      <c r="E48" s="39"/>
      <c r="F48" s="41"/>
      <c r="G48" s="39">
        <f t="shared" si="3"/>
        <v>1.2000000000000002</v>
      </c>
      <c r="H48" s="39">
        <v>0.1</v>
      </c>
      <c r="I48" s="12">
        <v>3506.5</v>
      </c>
      <c r="J48" s="41">
        <v>0.0963</v>
      </c>
    </row>
    <row r="49" spans="1:10" s="20" customFormat="1" ht="25.5">
      <c r="A49" s="37" t="s">
        <v>22</v>
      </c>
      <c r="B49" s="38" t="s">
        <v>18</v>
      </c>
      <c r="C49" s="39">
        <f>F49*12</f>
        <v>0</v>
      </c>
      <c r="D49" s="40">
        <f t="shared" si="2"/>
        <v>2103.9</v>
      </c>
      <c r="E49" s="39">
        <f>H49*12</f>
        <v>0.6000000000000001</v>
      </c>
      <c r="F49" s="41"/>
      <c r="G49" s="39">
        <f t="shared" si="3"/>
        <v>0.6000000000000001</v>
      </c>
      <c r="H49" s="39">
        <v>0.05</v>
      </c>
      <c r="I49" s="12">
        <v>3506.5</v>
      </c>
      <c r="J49" s="41">
        <v>0.053500000000000006</v>
      </c>
    </row>
    <row r="50" spans="1:10" s="20" customFormat="1" ht="15">
      <c r="A50" s="37" t="s">
        <v>40</v>
      </c>
      <c r="B50" s="38" t="s">
        <v>18</v>
      </c>
      <c r="C50" s="39"/>
      <c r="D50" s="40">
        <f t="shared" si="2"/>
        <v>420.78</v>
      </c>
      <c r="E50" s="39"/>
      <c r="F50" s="41"/>
      <c r="G50" s="39">
        <f t="shared" si="3"/>
        <v>0.12</v>
      </c>
      <c r="H50" s="39">
        <v>0.01</v>
      </c>
      <c r="I50" s="12">
        <v>3506.5</v>
      </c>
      <c r="J50" s="41">
        <v>0.010700000000000001</v>
      </c>
    </row>
    <row r="51" spans="1:10" s="20" customFormat="1" ht="15" hidden="1">
      <c r="A51" s="37" t="s">
        <v>74</v>
      </c>
      <c r="B51" s="38" t="s">
        <v>18</v>
      </c>
      <c r="C51" s="42"/>
      <c r="D51" s="40"/>
      <c r="E51" s="42"/>
      <c r="F51" s="41"/>
      <c r="G51" s="39"/>
      <c r="H51" s="39">
        <v>0</v>
      </c>
      <c r="I51" s="12">
        <v>3506.5</v>
      </c>
      <c r="J51" s="41">
        <v>0</v>
      </c>
    </row>
    <row r="52" spans="1:10" s="20" customFormat="1" ht="15">
      <c r="A52" s="37" t="s">
        <v>70</v>
      </c>
      <c r="B52" s="38" t="s">
        <v>18</v>
      </c>
      <c r="C52" s="42">
        <f>F52*12</f>
        <v>0</v>
      </c>
      <c r="D52" s="40">
        <f t="shared" si="2"/>
        <v>6732.48</v>
      </c>
      <c r="E52" s="42">
        <f>H52*12</f>
        <v>1.92</v>
      </c>
      <c r="F52" s="41"/>
      <c r="G52" s="39">
        <f t="shared" si="3"/>
        <v>1.92</v>
      </c>
      <c r="H52" s="39">
        <v>0.16</v>
      </c>
      <c r="I52" s="12">
        <v>3506.5</v>
      </c>
      <c r="J52" s="41">
        <v>0.1605</v>
      </c>
    </row>
    <row r="53" spans="1:10" s="20" customFormat="1" ht="15" hidden="1">
      <c r="A53" s="37"/>
      <c r="B53" s="38"/>
      <c r="C53" s="39"/>
      <c r="D53" s="40"/>
      <c r="E53" s="39"/>
      <c r="F53" s="41"/>
      <c r="G53" s="39"/>
      <c r="H53" s="39"/>
      <c r="I53" s="12">
        <v>3506.5</v>
      </c>
      <c r="J53" s="41">
        <v>0.010700000000000001</v>
      </c>
    </row>
    <row r="54" spans="1:10" s="20" customFormat="1" ht="15">
      <c r="A54" s="37" t="s">
        <v>129</v>
      </c>
      <c r="B54" s="38" t="s">
        <v>18</v>
      </c>
      <c r="C54" s="39"/>
      <c r="D54" s="40">
        <v>11214.95</v>
      </c>
      <c r="E54" s="39"/>
      <c r="F54" s="41"/>
      <c r="G54" s="39">
        <f t="shared" si="3"/>
        <v>3.24</v>
      </c>
      <c r="H54" s="39">
        <v>0.27</v>
      </c>
      <c r="I54" s="12">
        <v>3506.5</v>
      </c>
      <c r="J54" s="41">
        <v>0.12147645563002045</v>
      </c>
    </row>
    <row r="55" spans="1:10" s="32" customFormat="1" ht="30">
      <c r="A55" s="30" t="s">
        <v>50</v>
      </c>
      <c r="B55" s="23"/>
      <c r="C55" s="24"/>
      <c r="D55" s="24">
        <f>SUM(D56:D67)</f>
        <v>23635.25</v>
      </c>
      <c r="E55" s="24"/>
      <c r="F55" s="31"/>
      <c r="G55" s="24">
        <f>SUM(G56:G67)</f>
        <v>6.720000000000001</v>
      </c>
      <c r="H55" s="24">
        <f>SUM(H56:H67)</f>
        <v>0.56</v>
      </c>
      <c r="I55" s="12">
        <v>3506.5</v>
      </c>
      <c r="J55" s="13">
        <v>0.7148766172346596</v>
      </c>
    </row>
    <row r="56" spans="1:10" s="20" customFormat="1" ht="15">
      <c r="A56" s="37" t="s">
        <v>41</v>
      </c>
      <c r="B56" s="38" t="s">
        <v>72</v>
      </c>
      <c r="C56" s="39"/>
      <c r="D56" s="40">
        <f aca="true" t="shared" si="4" ref="D56:D66">G56*I56</f>
        <v>2103.9</v>
      </c>
      <c r="E56" s="39"/>
      <c r="F56" s="41"/>
      <c r="G56" s="39">
        <f aca="true" t="shared" si="5" ref="G56:G67">H56*12</f>
        <v>0.6000000000000001</v>
      </c>
      <c r="H56" s="39">
        <v>0.05</v>
      </c>
      <c r="I56" s="12">
        <v>3506.5</v>
      </c>
      <c r="J56" s="41">
        <v>0.053500000000000006</v>
      </c>
    </row>
    <row r="57" spans="1:10" s="20" customFormat="1" ht="25.5">
      <c r="A57" s="37" t="s">
        <v>42</v>
      </c>
      <c r="B57" s="43" t="s">
        <v>18</v>
      </c>
      <c r="C57" s="39"/>
      <c r="D57" s="40">
        <f t="shared" si="4"/>
        <v>1262.34</v>
      </c>
      <c r="E57" s="39"/>
      <c r="F57" s="41"/>
      <c r="G57" s="39">
        <f t="shared" si="5"/>
        <v>0.36</v>
      </c>
      <c r="H57" s="39">
        <v>0.03</v>
      </c>
      <c r="I57" s="12">
        <v>3506.5</v>
      </c>
      <c r="J57" s="41">
        <v>0.032100000000000004</v>
      </c>
    </row>
    <row r="58" spans="1:10" s="20" customFormat="1" ht="15">
      <c r="A58" s="37" t="s">
        <v>79</v>
      </c>
      <c r="B58" s="38" t="s">
        <v>78</v>
      </c>
      <c r="C58" s="39"/>
      <c r="D58" s="40">
        <f t="shared" si="4"/>
        <v>1262.34</v>
      </c>
      <c r="E58" s="39"/>
      <c r="F58" s="41"/>
      <c r="G58" s="39">
        <f t="shared" si="5"/>
        <v>0.36</v>
      </c>
      <c r="H58" s="39">
        <v>0.03</v>
      </c>
      <c r="I58" s="12">
        <v>3506.5</v>
      </c>
      <c r="J58" s="41">
        <v>0.032100000000000004</v>
      </c>
    </row>
    <row r="59" spans="1:10" s="20" customFormat="1" ht="25.5">
      <c r="A59" s="37" t="s">
        <v>75</v>
      </c>
      <c r="B59" s="38" t="s">
        <v>76</v>
      </c>
      <c r="C59" s="39"/>
      <c r="D59" s="40">
        <f t="shared" si="4"/>
        <v>1262.34</v>
      </c>
      <c r="E59" s="39"/>
      <c r="F59" s="41"/>
      <c r="G59" s="39">
        <f t="shared" si="5"/>
        <v>0.36</v>
      </c>
      <c r="H59" s="39">
        <v>0.03</v>
      </c>
      <c r="I59" s="12">
        <v>3506.5</v>
      </c>
      <c r="J59" s="41">
        <v>0.032100000000000004</v>
      </c>
    </row>
    <row r="60" spans="1:10" s="20" customFormat="1" ht="15" hidden="1">
      <c r="A60" s="37" t="s">
        <v>43</v>
      </c>
      <c r="B60" s="38" t="s">
        <v>77</v>
      </c>
      <c r="C60" s="39"/>
      <c r="D60" s="40">
        <f t="shared" si="4"/>
        <v>0</v>
      </c>
      <c r="E60" s="39"/>
      <c r="F60" s="41"/>
      <c r="G60" s="39">
        <f t="shared" si="5"/>
        <v>0</v>
      </c>
      <c r="H60" s="39">
        <v>0</v>
      </c>
      <c r="I60" s="12">
        <v>3506.5</v>
      </c>
      <c r="J60" s="41">
        <v>0</v>
      </c>
    </row>
    <row r="61" spans="1:10" s="20" customFormat="1" ht="15" hidden="1">
      <c r="A61" s="37" t="s">
        <v>57</v>
      </c>
      <c r="B61" s="38" t="s">
        <v>78</v>
      </c>
      <c r="C61" s="39"/>
      <c r="D61" s="40"/>
      <c r="E61" s="39"/>
      <c r="F61" s="41"/>
      <c r="G61" s="39"/>
      <c r="H61" s="39">
        <v>0</v>
      </c>
      <c r="I61" s="12">
        <v>3506.5</v>
      </c>
      <c r="J61" s="41">
        <v>0</v>
      </c>
    </row>
    <row r="62" spans="1:10" s="20" customFormat="1" ht="15" hidden="1">
      <c r="A62" s="37" t="s">
        <v>58</v>
      </c>
      <c r="B62" s="38" t="s">
        <v>18</v>
      </c>
      <c r="C62" s="39"/>
      <c r="D62" s="40"/>
      <c r="E62" s="39"/>
      <c r="F62" s="41"/>
      <c r="G62" s="39"/>
      <c r="H62" s="39">
        <v>0</v>
      </c>
      <c r="I62" s="12">
        <v>3506.5</v>
      </c>
      <c r="J62" s="41">
        <v>0</v>
      </c>
    </row>
    <row r="63" spans="1:10" s="20" customFormat="1" ht="25.5" hidden="1">
      <c r="A63" s="37" t="s">
        <v>55</v>
      </c>
      <c r="B63" s="38" t="s">
        <v>18</v>
      </c>
      <c r="C63" s="39"/>
      <c r="D63" s="40"/>
      <c r="E63" s="39"/>
      <c r="F63" s="41"/>
      <c r="G63" s="39"/>
      <c r="H63" s="39">
        <v>0</v>
      </c>
      <c r="I63" s="12">
        <v>3506.5</v>
      </c>
      <c r="J63" s="41">
        <v>0</v>
      </c>
    </row>
    <row r="64" spans="1:10" s="20" customFormat="1" ht="15">
      <c r="A64" s="37" t="s">
        <v>107</v>
      </c>
      <c r="B64" s="43" t="s">
        <v>18</v>
      </c>
      <c r="C64" s="39"/>
      <c r="D64" s="40">
        <f t="shared" si="4"/>
        <v>1683.12</v>
      </c>
      <c r="E64" s="39"/>
      <c r="F64" s="41"/>
      <c r="G64" s="39">
        <f t="shared" si="5"/>
        <v>0.48</v>
      </c>
      <c r="H64" s="39">
        <v>0.04</v>
      </c>
      <c r="I64" s="12">
        <v>3506.5</v>
      </c>
      <c r="J64" s="41">
        <v>0.042800000000000005</v>
      </c>
    </row>
    <row r="65" spans="1:10" s="20" customFormat="1" ht="25.5">
      <c r="A65" s="37" t="s">
        <v>127</v>
      </c>
      <c r="B65" s="38" t="s">
        <v>13</v>
      </c>
      <c r="C65" s="39"/>
      <c r="D65" s="40">
        <f t="shared" si="4"/>
        <v>10098.72</v>
      </c>
      <c r="E65" s="39"/>
      <c r="F65" s="41"/>
      <c r="G65" s="39">
        <f t="shared" si="5"/>
        <v>2.88</v>
      </c>
      <c r="H65" s="39">
        <v>0.24</v>
      </c>
      <c r="I65" s="12">
        <v>3506.5</v>
      </c>
      <c r="J65" s="44">
        <v>0.23540000000000003</v>
      </c>
    </row>
    <row r="66" spans="1:10" s="20" customFormat="1" ht="15">
      <c r="A66" s="37" t="s">
        <v>68</v>
      </c>
      <c r="B66" s="38" t="s">
        <v>10</v>
      </c>
      <c r="C66" s="42"/>
      <c r="D66" s="40">
        <f t="shared" si="4"/>
        <v>5049.36</v>
      </c>
      <c r="E66" s="42"/>
      <c r="F66" s="41"/>
      <c r="G66" s="39">
        <f t="shared" si="5"/>
        <v>1.44</v>
      </c>
      <c r="H66" s="39">
        <v>0.12</v>
      </c>
      <c r="I66" s="12">
        <v>3506.5</v>
      </c>
      <c r="J66" s="41">
        <v>0.11770000000000001</v>
      </c>
    </row>
    <row r="67" spans="1:10" s="20" customFormat="1" ht="15">
      <c r="A67" s="37" t="s">
        <v>131</v>
      </c>
      <c r="B67" s="38" t="s">
        <v>18</v>
      </c>
      <c r="C67" s="39"/>
      <c r="D67" s="40">
        <v>913.13</v>
      </c>
      <c r="E67" s="39"/>
      <c r="F67" s="41"/>
      <c r="G67" s="39">
        <f t="shared" si="5"/>
        <v>0.24</v>
      </c>
      <c r="H67" s="39">
        <v>0.02</v>
      </c>
      <c r="I67" s="12">
        <v>3506.5</v>
      </c>
      <c r="J67" s="41">
        <v>0.16917661723465946</v>
      </c>
    </row>
    <row r="68" spans="1:10" s="20" customFormat="1" ht="30">
      <c r="A68" s="30" t="s">
        <v>51</v>
      </c>
      <c r="B68" s="38"/>
      <c r="C68" s="39"/>
      <c r="D68" s="24">
        <f>D69+D70+D71</f>
        <v>1566.78</v>
      </c>
      <c r="E68" s="39"/>
      <c r="F68" s="41"/>
      <c r="G68" s="24">
        <f>G69+G70+G71</f>
        <v>0.48</v>
      </c>
      <c r="H68" s="24">
        <f>H69+H70+H71</f>
        <v>0.04</v>
      </c>
      <c r="I68" s="12">
        <v>3506.5</v>
      </c>
      <c r="J68" s="13">
        <v>0.055364960311801895</v>
      </c>
    </row>
    <row r="69" spans="1:10" s="20" customFormat="1" ht="15">
      <c r="A69" s="37" t="s">
        <v>130</v>
      </c>
      <c r="B69" s="38" t="s">
        <v>18</v>
      </c>
      <c r="C69" s="39"/>
      <c r="D69" s="40">
        <v>304.44</v>
      </c>
      <c r="E69" s="39"/>
      <c r="F69" s="41"/>
      <c r="G69" s="39">
        <f>H69*12</f>
        <v>0.12</v>
      </c>
      <c r="H69" s="39">
        <v>0.01</v>
      </c>
      <c r="I69" s="12">
        <v>3506.5</v>
      </c>
      <c r="J69" s="41">
        <v>0.02326496031180189</v>
      </c>
    </row>
    <row r="70" spans="1:10" s="20" customFormat="1" ht="15">
      <c r="A70" s="37" t="s">
        <v>108</v>
      </c>
      <c r="B70" s="43" t="s">
        <v>18</v>
      </c>
      <c r="C70" s="39"/>
      <c r="D70" s="40">
        <f>G70*I70</f>
        <v>1262.34</v>
      </c>
      <c r="E70" s="39"/>
      <c r="F70" s="41"/>
      <c r="G70" s="39">
        <f>H70*12</f>
        <v>0.36</v>
      </c>
      <c r="H70" s="39">
        <v>0.03</v>
      </c>
      <c r="I70" s="12">
        <v>3506.5</v>
      </c>
      <c r="J70" s="41">
        <v>0.032100000000000004</v>
      </c>
    </row>
    <row r="71" spans="1:10" s="20" customFormat="1" ht="15" hidden="1">
      <c r="A71" s="37" t="s">
        <v>69</v>
      </c>
      <c r="B71" s="38" t="s">
        <v>10</v>
      </c>
      <c r="C71" s="39"/>
      <c r="D71" s="40">
        <f>G71*I71</f>
        <v>0</v>
      </c>
      <c r="E71" s="39"/>
      <c r="F71" s="41"/>
      <c r="G71" s="39">
        <f>H71*12</f>
        <v>0</v>
      </c>
      <c r="H71" s="39">
        <v>0</v>
      </c>
      <c r="I71" s="12">
        <v>3506.5</v>
      </c>
      <c r="J71" s="13">
        <v>0</v>
      </c>
    </row>
    <row r="72" spans="1:10" s="20" customFormat="1" ht="15">
      <c r="A72" s="30" t="s">
        <v>52</v>
      </c>
      <c r="B72" s="38"/>
      <c r="C72" s="39"/>
      <c r="D72" s="24">
        <f>SUM(D73:D80)</f>
        <v>8415.6</v>
      </c>
      <c r="E72" s="39"/>
      <c r="F72" s="41"/>
      <c r="G72" s="24">
        <f>SUM(G73:G80)</f>
        <v>2.4000000000000004</v>
      </c>
      <c r="H72" s="24">
        <f>SUM(H73:H80)</f>
        <v>0.19999999999999998</v>
      </c>
      <c r="I72" s="12">
        <v>3506.5</v>
      </c>
      <c r="J72" s="13">
        <v>0.2033</v>
      </c>
    </row>
    <row r="73" spans="1:10" s="20" customFormat="1" ht="15" hidden="1">
      <c r="A73" s="37" t="s">
        <v>44</v>
      </c>
      <c r="B73" s="38" t="s">
        <v>10</v>
      </c>
      <c r="C73" s="39"/>
      <c r="D73" s="40">
        <f aca="true" t="shared" si="6" ref="D73:D80">G73*I73</f>
        <v>0</v>
      </c>
      <c r="E73" s="39"/>
      <c r="F73" s="41"/>
      <c r="G73" s="39">
        <f aca="true" t="shared" si="7" ref="G73:G80">H73*12</f>
        <v>0</v>
      </c>
      <c r="H73" s="39">
        <v>0</v>
      </c>
      <c r="I73" s="12">
        <v>3506.5</v>
      </c>
      <c r="J73" s="13">
        <v>0</v>
      </c>
    </row>
    <row r="74" spans="1:10" s="20" customFormat="1" ht="15">
      <c r="A74" s="37" t="s">
        <v>45</v>
      </c>
      <c r="B74" s="38" t="s">
        <v>18</v>
      </c>
      <c r="C74" s="39"/>
      <c r="D74" s="40">
        <f t="shared" si="6"/>
        <v>7574.040000000001</v>
      </c>
      <c r="E74" s="39"/>
      <c r="F74" s="41"/>
      <c r="G74" s="39">
        <f t="shared" si="7"/>
        <v>2.16</v>
      </c>
      <c r="H74" s="39">
        <v>0.18</v>
      </c>
      <c r="I74" s="12">
        <v>3506.5</v>
      </c>
      <c r="J74" s="41">
        <v>0.18190000000000003</v>
      </c>
    </row>
    <row r="75" spans="1:10" s="20" customFormat="1" ht="15">
      <c r="A75" s="37" t="s">
        <v>46</v>
      </c>
      <c r="B75" s="38" t="s">
        <v>18</v>
      </c>
      <c r="C75" s="39"/>
      <c r="D75" s="40">
        <f t="shared" si="6"/>
        <v>841.56</v>
      </c>
      <c r="E75" s="39"/>
      <c r="F75" s="41"/>
      <c r="G75" s="39">
        <f t="shared" si="7"/>
        <v>0.24</v>
      </c>
      <c r="H75" s="39">
        <v>0.02</v>
      </c>
      <c r="I75" s="12">
        <v>3506.5</v>
      </c>
      <c r="J75" s="41">
        <v>0.021400000000000002</v>
      </c>
    </row>
    <row r="76" spans="1:10" s="20" customFormat="1" ht="27.75" customHeight="1" hidden="1">
      <c r="A76" s="37" t="s">
        <v>56</v>
      </c>
      <c r="B76" s="38" t="s">
        <v>13</v>
      </c>
      <c r="C76" s="39"/>
      <c r="D76" s="40">
        <f t="shared" si="6"/>
        <v>0</v>
      </c>
      <c r="E76" s="39"/>
      <c r="F76" s="41"/>
      <c r="G76" s="39">
        <f t="shared" si="7"/>
        <v>0</v>
      </c>
      <c r="H76" s="39">
        <v>0</v>
      </c>
      <c r="I76" s="12">
        <v>3506.5</v>
      </c>
      <c r="J76" s="13">
        <v>0</v>
      </c>
    </row>
    <row r="77" spans="1:10" s="20" customFormat="1" ht="25.5" hidden="1">
      <c r="A77" s="37" t="s">
        <v>87</v>
      </c>
      <c r="B77" s="38" t="s">
        <v>13</v>
      </c>
      <c r="C77" s="39"/>
      <c r="D77" s="40">
        <f t="shared" si="6"/>
        <v>0</v>
      </c>
      <c r="E77" s="39"/>
      <c r="F77" s="41"/>
      <c r="G77" s="39">
        <f t="shared" si="7"/>
        <v>0</v>
      </c>
      <c r="H77" s="39">
        <v>0</v>
      </c>
      <c r="I77" s="12">
        <v>3506.5</v>
      </c>
      <c r="J77" s="13">
        <v>0</v>
      </c>
    </row>
    <row r="78" spans="1:10" s="20" customFormat="1" ht="25.5" hidden="1">
      <c r="A78" s="37" t="s">
        <v>80</v>
      </c>
      <c r="B78" s="38" t="s">
        <v>13</v>
      </c>
      <c r="C78" s="39"/>
      <c r="D78" s="40">
        <f t="shared" si="6"/>
        <v>0</v>
      </c>
      <c r="E78" s="39"/>
      <c r="F78" s="41"/>
      <c r="G78" s="39">
        <f t="shared" si="7"/>
        <v>0</v>
      </c>
      <c r="H78" s="39">
        <v>0</v>
      </c>
      <c r="I78" s="12">
        <v>3506.5</v>
      </c>
      <c r="J78" s="13">
        <v>0</v>
      </c>
    </row>
    <row r="79" spans="1:10" s="20" customFormat="1" ht="25.5" hidden="1">
      <c r="A79" s="37" t="s">
        <v>88</v>
      </c>
      <c r="B79" s="38" t="s">
        <v>13</v>
      </c>
      <c r="C79" s="39"/>
      <c r="D79" s="40">
        <f t="shared" si="6"/>
        <v>0</v>
      </c>
      <c r="E79" s="39"/>
      <c r="F79" s="41"/>
      <c r="G79" s="39">
        <f t="shared" si="7"/>
        <v>0</v>
      </c>
      <c r="H79" s="39">
        <v>0</v>
      </c>
      <c r="I79" s="12">
        <v>3506.5</v>
      </c>
      <c r="J79" s="13">
        <v>0</v>
      </c>
    </row>
    <row r="80" spans="1:10" s="20" customFormat="1" ht="25.5" hidden="1">
      <c r="A80" s="37" t="s">
        <v>86</v>
      </c>
      <c r="B80" s="38" t="s">
        <v>13</v>
      </c>
      <c r="C80" s="39"/>
      <c r="D80" s="40">
        <f t="shared" si="6"/>
        <v>0</v>
      </c>
      <c r="E80" s="39"/>
      <c r="F80" s="41"/>
      <c r="G80" s="39">
        <f t="shared" si="7"/>
        <v>0</v>
      </c>
      <c r="H80" s="39">
        <v>0</v>
      </c>
      <c r="I80" s="12">
        <v>3506.5</v>
      </c>
      <c r="J80" s="13">
        <v>0</v>
      </c>
    </row>
    <row r="81" spans="1:10" s="20" customFormat="1" ht="15">
      <c r="A81" s="30" t="s">
        <v>53</v>
      </c>
      <c r="B81" s="38"/>
      <c r="C81" s="39"/>
      <c r="D81" s="24">
        <f>D82+D83+D84</f>
        <v>5890.92</v>
      </c>
      <c r="E81" s="39"/>
      <c r="F81" s="41"/>
      <c r="G81" s="24">
        <f>G82+G83+G84</f>
        <v>1.6800000000000002</v>
      </c>
      <c r="H81" s="24">
        <f>H82+H83+H84</f>
        <v>0.14</v>
      </c>
      <c r="I81" s="12">
        <v>3506.5</v>
      </c>
      <c r="J81" s="13">
        <v>0.1391</v>
      </c>
    </row>
    <row r="82" spans="1:10" s="20" customFormat="1" ht="15">
      <c r="A82" s="37" t="s">
        <v>47</v>
      </c>
      <c r="B82" s="38" t="s">
        <v>18</v>
      </c>
      <c r="C82" s="39"/>
      <c r="D82" s="40">
        <f>G82*I82</f>
        <v>841.56</v>
      </c>
      <c r="E82" s="39"/>
      <c r="F82" s="41"/>
      <c r="G82" s="39">
        <f>H82*12</f>
        <v>0.24</v>
      </c>
      <c r="H82" s="39">
        <v>0.02</v>
      </c>
      <c r="I82" s="12">
        <v>3506.5</v>
      </c>
      <c r="J82" s="41">
        <v>0.021400000000000002</v>
      </c>
    </row>
    <row r="83" spans="1:10" s="20" customFormat="1" ht="15">
      <c r="A83" s="37" t="s">
        <v>48</v>
      </c>
      <c r="B83" s="38" t="s">
        <v>18</v>
      </c>
      <c r="C83" s="39"/>
      <c r="D83" s="40">
        <f>G83*I83</f>
        <v>4207.8</v>
      </c>
      <c r="E83" s="39"/>
      <c r="F83" s="41"/>
      <c r="G83" s="39">
        <f>H83*12</f>
        <v>1.2000000000000002</v>
      </c>
      <c r="H83" s="39">
        <v>0.1</v>
      </c>
      <c r="I83" s="12">
        <v>3506.5</v>
      </c>
      <c r="J83" s="41">
        <v>0.0963</v>
      </c>
    </row>
    <row r="84" spans="1:10" s="20" customFormat="1" ht="15">
      <c r="A84" s="37" t="s">
        <v>49</v>
      </c>
      <c r="B84" s="38" t="s">
        <v>18</v>
      </c>
      <c r="C84" s="39"/>
      <c r="D84" s="40">
        <f>G84*I84</f>
        <v>841.56</v>
      </c>
      <c r="E84" s="39"/>
      <c r="F84" s="41"/>
      <c r="G84" s="39">
        <f>H84*12</f>
        <v>0.24</v>
      </c>
      <c r="H84" s="39">
        <v>0.02</v>
      </c>
      <c r="I84" s="12">
        <v>3506.5</v>
      </c>
      <c r="J84" s="41">
        <v>0.021400000000000002</v>
      </c>
    </row>
    <row r="85" spans="1:10" s="12" customFormat="1" ht="15">
      <c r="A85" s="30" t="s">
        <v>65</v>
      </c>
      <c r="B85" s="23"/>
      <c r="C85" s="24"/>
      <c r="D85" s="24">
        <f>D86+D87</f>
        <v>15568.86</v>
      </c>
      <c r="E85" s="24"/>
      <c r="F85" s="31"/>
      <c r="G85" s="24">
        <f>G86+G87</f>
        <v>4.44</v>
      </c>
      <c r="H85" s="24">
        <f>H86+H87</f>
        <v>0.37</v>
      </c>
      <c r="I85" s="12">
        <v>3506.5</v>
      </c>
      <c r="J85" s="13">
        <v>0.032100000000000004</v>
      </c>
    </row>
    <row r="86" spans="1:10" s="20" customFormat="1" ht="15">
      <c r="A86" s="37" t="s">
        <v>82</v>
      </c>
      <c r="B86" s="38" t="s">
        <v>18</v>
      </c>
      <c r="C86" s="39"/>
      <c r="D86" s="40">
        <f>G86*I86</f>
        <v>1262.34</v>
      </c>
      <c r="E86" s="39"/>
      <c r="F86" s="41"/>
      <c r="G86" s="39">
        <f>H86*12</f>
        <v>0.36</v>
      </c>
      <c r="H86" s="39">
        <v>0.03</v>
      </c>
      <c r="I86" s="12">
        <v>3506.5</v>
      </c>
      <c r="J86" s="41">
        <v>0.032100000000000004</v>
      </c>
    </row>
    <row r="87" spans="1:10" s="20" customFormat="1" ht="25.5">
      <c r="A87" s="37" t="s">
        <v>81</v>
      </c>
      <c r="B87" s="38" t="s">
        <v>13</v>
      </c>
      <c r="C87" s="39">
        <f>F87*12</f>
        <v>0</v>
      </c>
      <c r="D87" s="40">
        <f>G87*I87</f>
        <v>14306.52</v>
      </c>
      <c r="E87" s="39"/>
      <c r="F87" s="41"/>
      <c r="G87" s="39">
        <f>H87*12</f>
        <v>4.08</v>
      </c>
      <c r="H87" s="39">
        <v>0.34</v>
      </c>
      <c r="I87" s="12">
        <v>3506.5</v>
      </c>
      <c r="J87" s="13">
        <v>0</v>
      </c>
    </row>
    <row r="88" spans="1:10" s="12" customFormat="1" ht="15">
      <c r="A88" s="30" t="s">
        <v>64</v>
      </c>
      <c r="B88" s="23"/>
      <c r="C88" s="24"/>
      <c r="D88" s="24">
        <f>D89+D90+D91+D92</f>
        <v>16410.42</v>
      </c>
      <c r="E88" s="24"/>
      <c r="F88" s="31"/>
      <c r="G88" s="24">
        <f>G89+G90+G91+G92</f>
        <v>4.68</v>
      </c>
      <c r="H88" s="24">
        <f>H89+H90+H91+H92</f>
        <v>0.39</v>
      </c>
      <c r="I88" s="12">
        <v>3506.5</v>
      </c>
      <c r="J88" s="13">
        <v>0.321</v>
      </c>
    </row>
    <row r="89" spans="1:10" s="20" customFormat="1" ht="15">
      <c r="A89" s="37" t="s">
        <v>83</v>
      </c>
      <c r="B89" s="38" t="s">
        <v>72</v>
      </c>
      <c r="C89" s="39"/>
      <c r="D89" s="40">
        <f aca="true" t="shared" si="8" ref="D89:D94">G89*I89</f>
        <v>13885.74</v>
      </c>
      <c r="E89" s="39"/>
      <c r="F89" s="41"/>
      <c r="G89" s="39">
        <f aca="true" t="shared" si="9" ref="G89:G94">H89*12</f>
        <v>3.96</v>
      </c>
      <c r="H89" s="39">
        <v>0.33</v>
      </c>
      <c r="I89" s="12">
        <v>3506.5</v>
      </c>
      <c r="J89" s="41">
        <v>0.25680000000000003</v>
      </c>
    </row>
    <row r="90" spans="1:10" s="20" customFormat="1" ht="15" hidden="1">
      <c r="A90" s="37" t="s">
        <v>84</v>
      </c>
      <c r="B90" s="38" t="s">
        <v>72</v>
      </c>
      <c r="C90" s="39"/>
      <c r="D90" s="40">
        <f t="shared" si="8"/>
        <v>0</v>
      </c>
      <c r="E90" s="39"/>
      <c r="F90" s="41"/>
      <c r="G90" s="39">
        <f t="shared" si="9"/>
        <v>0</v>
      </c>
      <c r="H90" s="39">
        <v>0</v>
      </c>
      <c r="I90" s="12">
        <v>3506.5</v>
      </c>
      <c r="J90" s="41">
        <v>0</v>
      </c>
    </row>
    <row r="91" spans="1:10" s="20" customFormat="1" ht="25.5" customHeight="1" hidden="1">
      <c r="A91" s="37" t="s">
        <v>85</v>
      </c>
      <c r="B91" s="38" t="s">
        <v>18</v>
      </c>
      <c r="C91" s="39"/>
      <c r="D91" s="40">
        <f t="shared" si="8"/>
        <v>0</v>
      </c>
      <c r="E91" s="39"/>
      <c r="F91" s="41"/>
      <c r="G91" s="39">
        <f t="shared" si="9"/>
        <v>0</v>
      </c>
      <c r="H91" s="39">
        <v>0</v>
      </c>
      <c r="I91" s="12">
        <v>3506.5</v>
      </c>
      <c r="J91" s="41">
        <v>0</v>
      </c>
    </row>
    <row r="92" spans="1:10" s="20" customFormat="1" ht="25.5" customHeight="1">
      <c r="A92" s="37" t="s">
        <v>102</v>
      </c>
      <c r="B92" s="38" t="s">
        <v>72</v>
      </c>
      <c r="C92" s="45"/>
      <c r="D92" s="40">
        <f t="shared" si="8"/>
        <v>2524.68</v>
      </c>
      <c r="E92" s="45"/>
      <c r="F92" s="46"/>
      <c r="G92" s="45">
        <f t="shared" si="9"/>
        <v>0.72</v>
      </c>
      <c r="H92" s="45">
        <v>0.06</v>
      </c>
      <c r="I92" s="12">
        <v>3506.5</v>
      </c>
      <c r="J92" s="46">
        <v>0.06420000000000001</v>
      </c>
    </row>
    <row r="93" spans="1:10" s="20" customFormat="1" ht="25.5" customHeight="1" hidden="1">
      <c r="A93" s="47"/>
      <c r="B93" s="43"/>
      <c r="C93" s="35"/>
      <c r="D93" s="35"/>
      <c r="E93" s="35"/>
      <c r="F93" s="36"/>
      <c r="G93" s="35"/>
      <c r="H93" s="35"/>
      <c r="I93" s="12"/>
      <c r="J93" s="48"/>
    </row>
    <row r="94" spans="1:10" s="12" customFormat="1" ht="30.75" thickBot="1">
      <c r="A94" s="47" t="s">
        <v>36</v>
      </c>
      <c r="B94" s="23" t="s">
        <v>13</v>
      </c>
      <c r="C94" s="35">
        <f>F94*12</f>
        <v>0</v>
      </c>
      <c r="D94" s="35">
        <f t="shared" si="8"/>
        <v>12623.4</v>
      </c>
      <c r="E94" s="35">
        <f>H94*12</f>
        <v>3.5999999999999996</v>
      </c>
      <c r="F94" s="36"/>
      <c r="G94" s="35">
        <f t="shared" si="9"/>
        <v>3.5999999999999996</v>
      </c>
      <c r="H94" s="35">
        <v>0.3</v>
      </c>
      <c r="I94" s="12">
        <v>3506.5</v>
      </c>
      <c r="J94" s="13">
        <v>0.29960000000000003</v>
      </c>
    </row>
    <row r="95" spans="1:10" s="12" customFormat="1" ht="19.5" hidden="1" thickBot="1">
      <c r="A95" s="47" t="s">
        <v>34</v>
      </c>
      <c r="B95" s="23"/>
      <c r="C95" s="33">
        <f>F95*12</f>
        <v>0</v>
      </c>
      <c r="D95" s="33"/>
      <c r="E95" s="33"/>
      <c r="F95" s="33"/>
      <c r="G95" s="33"/>
      <c r="H95" s="31"/>
      <c r="I95" s="12">
        <v>3506.5</v>
      </c>
      <c r="J95" s="13"/>
    </row>
    <row r="96" spans="1:10" s="54" customFormat="1" ht="15.75" hidden="1" thickBot="1">
      <c r="A96" s="49" t="s">
        <v>109</v>
      </c>
      <c r="B96" s="50"/>
      <c r="C96" s="51"/>
      <c r="D96" s="51"/>
      <c r="E96" s="51"/>
      <c r="F96" s="51"/>
      <c r="G96" s="51"/>
      <c r="H96" s="52"/>
      <c r="I96" s="12">
        <v>3506.5</v>
      </c>
      <c r="J96" s="53"/>
    </row>
    <row r="97" spans="1:10" s="54" customFormat="1" ht="15.75" hidden="1" thickBot="1">
      <c r="A97" s="49" t="s">
        <v>91</v>
      </c>
      <c r="B97" s="50"/>
      <c r="C97" s="51"/>
      <c r="D97" s="51"/>
      <c r="E97" s="51"/>
      <c r="F97" s="51"/>
      <c r="G97" s="51"/>
      <c r="H97" s="52"/>
      <c r="I97" s="12">
        <v>3506.5</v>
      </c>
      <c r="J97" s="53"/>
    </row>
    <row r="98" spans="1:10" s="54" customFormat="1" ht="15.75" hidden="1" thickBot="1">
      <c r="A98" s="49" t="s">
        <v>92</v>
      </c>
      <c r="B98" s="50"/>
      <c r="C98" s="51"/>
      <c r="D98" s="51"/>
      <c r="E98" s="51"/>
      <c r="F98" s="51"/>
      <c r="G98" s="51"/>
      <c r="H98" s="52"/>
      <c r="I98" s="12">
        <v>3506.5</v>
      </c>
      <c r="J98" s="53"/>
    </row>
    <row r="99" spans="1:10" s="54" customFormat="1" ht="15.75" hidden="1" thickBot="1">
      <c r="A99" s="49" t="s">
        <v>93</v>
      </c>
      <c r="B99" s="50"/>
      <c r="C99" s="51"/>
      <c r="D99" s="51"/>
      <c r="E99" s="51"/>
      <c r="F99" s="51"/>
      <c r="G99" s="51"/>
      <c r="H99" s="52"/>
      <c r="I99" s="12">
        <v>3506.5</v>
      </c>
      <c r="J99" s="53"/>
    </row>
    <row r="100" spans="1:10" s="54" customFormat="1" ht="15.75" hidden="1" thickBot="1">
      <c r="A100" s="49" t="s">
        <v>94</v>
      </c>
      <c r="B100" s="50"/>
      <c r="C100" s="51"/>
      <c r="D100" s="51"/>
      <c r="E100" s="51"/>
      <c r="F100" s="51"/>
      <c r="G100" s="51"/>
      <c r="H100" s="52"/>
      <c r="I100" s="12">
        <v>3506.5</v>
      </c>
      <c r="J100" s="53"/>
    </row>
    <row r="101" spans="1:10" s="54" customFormat="1" ht="15.75" hidden="1" thickBot="1">
      <c r="A101" s="49" t="s">
        <v>95</v>
      </c>
      <c r="B101" s="50"/>
      <c r="C101" s="51"/>
      <c r="D101" s="51"/>
      <c r="E101" s="51"/>
      <c r="F101" s="51"/>
      <c r="G101" s="51"/>
      <c r="H101" s="52"/>
      <c r="I101" s="12">
        <v>3506.5</v>
      </c>
      <c r="J101" s="53"/>
    </row>
    <row r="102" spans="1:10" s="54" customFormat="1" ht="15.75" hidden="1" thickBot="1">
      <c r="A102" s="49" t="s">
        <v>96</v>
      </c>
      <c r="B102" s="50"/>
      <c r="C102" s="51"/>
      <c r="D102" s="51">
        <f>G102*I102</f>
        <v>0</v>
      </c>
      <c r="E102" s="51"/>
      <c r="F102" s="51"/>
      <c r="G102" s="51">
        <f>12*H102</f>
        <v>0</v>
      </c>
      <c r="H102" s="52"/>
      <c r="I102" s="12">
        <v>3506.5</v>
      </c>
      <c r="J102" s="53"/>
    </row>
    <row r="103" spans="1:10" s="90" customFormat="1" ht="19.5" hidden="1" thickBot="1">
      <c r="A103" s="85"/>
      <c r="B103" s="86"/>
      <c r="C103" s="87"/>
      <c r="D103" s="88"/>
      <c r="E103" s="87"/>
      <c r="F103" s="89"/>
      <c r="G103" s="88"/>
      <c r="H103" s="89"/>
      <c r="J103" s="91"/>
    </row>
    <row r="104" spans="1:10" s="12" customFormat="1" ht="19.5" thickBot="1">
      <c r="A104" s="55" t="s">
        <v>35</v>
      </c>
      <c r="B104" s="10"/>
      <c r="C104" s="56">
        <f>F104*12</f>
        <v>0</v>
      </c>
      <c r="D104" s="58">
        <v>452759.28</v>
      </c>
      <c r="E104" s="58">
        <f>E14+E19+E27+E28+E29+E30+E31+E32+E33+E34+E35+E36+E37+E38+E39+E55+E68+E72+E81+E85+E88+E94+E95+E103+E93</f>
        <v>91.67999999999999</v>
      </c>
      <c r="F104" s="58">
        <f>F14+F19+F27+F28+F29+F30+F31+F32+F33+F34+F35+F36+F37+F38+F39+F55+F68+F72+F81+F85+F88+F94+F95+F103+F93</f>
        <v>0</v>
      </c>
      <c r="G104" s="58">
        <f>G14+G19+G27+G28+G29+G30+G31+G32+G33+G34+G35+G36+G37+G38+G39+G55+G68+G72+G81+G85+G88+G94+G95+G103+G93</f>
        <v>129.12</v>
      </c>
      <c r="H104" s="58">
        <f>H14+H19+H27+H28+H29+H30+H31+H32+H33+H34+H35+H36+H37+H38+H39+H55+H68+H72+H81+H85+H88+H94+H95+H103+H93</f>
        <v>10.76</v>
      </c>
      <c r="J104" s="13"/>
    </row>
    <row r="105" spans="1:10" s="12" customFormat="1" ht="19.5" hidden="1" thickBot="1">
      <c r="A105" s="55" t="s">
        <v>103</v>
      </c>
      <c r="B105" s="10"/>
      <c r="C105" s="56"/>
      <c r="D105" s="57">
        <f>G105*I105</f>
        <v>30000.000000000004</v>
      </c>
      <c r="E105" s="56"/>
      <c r="F105" s="58"/>
      <c r="G105" s="57">
        <f>12*H105</f>
        <v>8.555539711963497</v>
      </c>
      <c r="H105" s="58">
        <f>30000/12/I105</f>
        <v>0.7129616426636247</v>
      </c>
      <c r="I105" s="12">
        <v>3506.5</v>
      </c>
      <c r="J105" s="13"/>
    </row>
    <row r="106" spans="1:10" s="12" customFormat="1" ht="19.5" hidden="1" thickBot="1">
      <c r="A106" s="55" t="s">
        <v>104</v>
      </c>
      <c r="B106" s="10"/>
      <c r="C106" s="56"/>
      <c r="D106" s="57">
        <f>D104+D105</f>
        <v>482759.28</v>
      </c>
      <c r="E106" s="56"/>
      <c r="F106" s="58"/>
      <c r="G106" s="57">
        <f>G104+G105</f>
        <v>137.6755397119635</v>
      </c>
      <c r="H106" s="58">
        <f>H104+H105</f>
        <v>11.472961642663625</v>
      </c>
      <c r="J106" s="13"/>
    </row>
    <row r="107" spans="1:10" s="64" customFormat="1" ht="20.25" hidden="1" thickBot="1">
      <c r="A107" s="59" t="s">
        <v>30</v>
      </c>
      <c r="B107" s="60" t="s">
        <v>12</v>
      </c>
      <c r="C107" s="60" t="s">
        <v>31</v>
      </c>
      <c r="D107" s="61"/>
      <c r="E107" s="60" t="s">
        <v>31</v>
      </c>
      <c r="F107" s="62"/>
      <c r="G107" s="60" t="s">
        <v>31</v>
      </c>
      <c r="H107" s="63"/>
      <c r="J107" s="65"/>
    </row>
    <row r="108" spans="1:10" s="64" customFormat="1" ht="19.5">
      <c r="A108" s="92"/>
      <c r="B108" s="93"/>
      <c r="C108" s="93"/>
      <c r="D108" s="93"/>
      <c r="E108" s="93"/>
      <c r="F108" s="93"/>
      <c r="G108" s="93"/>
      <c r="H108" s="94"/>
      <c r="J108" s="65"/>
    </row>
    <row r="109" spans="1:10" s="67" customFormat="1" ht="12.75">
      <c r="A109" s="66"/>
      <c r="J109" s="68"/>
    </row>
    <row r="110" spans="1:10" s="67" customFormat="1" ht="13.5" thickBot="1">
      <c r="A110" s="66"/>
      <c r="J110" s="68"/>
    </row>
    <row r="111" spans="1:10" s="12" customFormat="1" ht="30.75" thickBot="1">
      <c r="A111" s="55" t="s">
        <v>126</v>
      </c>
      <c r="B111" s="10"/>
      <c r="C111" s="56">
        <f>F111*12</f>
        <v>0</v>
      </c>
      <c r="D111" s="56">
        <v>135491.16</v>
      </c>
      <c r="E111" s="56">
        <f>SUM(E114:E123)</f>
        <v>0</v>
      </c>
      <c r="F111" s="56">
        <f>SUM(F114:F123)</f>
        <v>0</v>
      </c>
      <c r="G111" s="56">
        <v>38.64</v>
      </c>
      <c r="H111" s="56">
        <v>2.69</v>
      </c>
      <c r="I111" s="12">
        <v>3506.5</v>
      </c>
      <c r="J111" s="13"/>
    </row>
    <row r="112" spans="1:10" s="54" customFormat="1" ht="15" hidden="1">
      <c r="A112" s="69" t="s">
        <v>134</v>
      </c>
      <c r="B112" s="70"/>
      <c r="C112" s="71"/>
      <c r="D112" s="71"/>
      <c r="E112" s="71"/>
      <c r="F112" s="71"/>
      <c r="G112" s="71"/>
      <c r="H112" s="72"/>
      <c r="I112" s="12">
        <v>3506.5</v>
      </c>
      <c r="J112" s="53"/>
    </row>
    <row r="113" spans="1:10" s="54" customFormat="1" ht="15" hidden="1">
      <c r="A113" s="49" t="s">
        <v>135</v>
      </c>
      <c r="B113" s="50"/>
      <c r="C113" s="51"/>
      <c r="D113" s="51"/>
      <c r="E113" s="51"/>
      <c r="F113" s="51"/>
      <c r="G113" s="71"/>
      <c r="H113" s="72"/>
      <c r="I113" s="12">
        <v>3506.5</v>
      </c>
      <c r="J113" s="53"/>
    </row>
    <row r="114" spans="1:12" s="54" customFormat="1" ht="15">
      <c r="A114" s="49" t="s">
        <v>136</v>
      </c>
      <c r="B114" s="50"/>
      <c r="C114" s="51"/>
      <c r="D114" s="51">
        <v>16608.16</v>
      </c>
      <c r="E114" s="51"/>
      <c r="F114" s="51"/>
      <c r="G114" s="71">
        <f aca="true" t="shared" si="10" ref="G114:G120">H114*12</f>
        <v>4.736392414088122</v>
      </c>
      <c r="H114" s="72">
        <f>D114/I114/12</f>
        <v>0.3946993678406769</v>
      </c>
      <c r="I114" s="12">
        <v>3506.5</v>
      </c>
      <c r="J114" s="53"/>
      <c r="L114" s="53">
        <f>D114+D115</f>
        <v>33597.53</v>
      </c>
    </row>
    <row r="115" spans="1:10" s="54" customFormat="1" ht="15">
      <c r="A115" s="49" t="s">
        <v>137</v>
      </c>
      <c r="B115" s="50"/>
      <c r="C115" s="51"/>
      <c r="D115" s="51">
        <v>16989.37</v>
      </c>
      <c r="E115" s="51"/>
      <c r="F115" s="51"/>
      <c r="G115" s="71">
        <f t="shared" si="10"/>
        <v>4.845107657208042</v>
      </c>
      <c r="H115" s="72">
        <f>D115/I115/12</f>
        <v>0.4037589714340035</v>
      </c>
      <c r="I115" s="12">
        <v>3506.5</v>
      </c>
      <c r="J115" s="53"/>
    </row>
    <row r="116" spans="1:10" s="54" customFormat="1" ht="15" hidden="1">
      <c r="A116" s="49" t="s">
        <v>121</v>
      </c>
      <c r="B116" s="50"/>
      <c r="C116" s="51"/>
      <c r="D116" s="51"/>
      <c r="E116" s="51"/>
      <c r="F116" s="51"/>
      <c r="G116" s="71"/>
      <c r="H116" s="72"/>
      <c r="I116" s="12">
        <v>3506.5</v>
      </c>
      <c r="J116" s="53"/>
    </row>
    <row r="117" spans="1:10" s="54" customFormat="1" ht="25.5" hidden="1">
      <c r="A117" s="49" t="s">
        <v>122</v>
      </c>
      <c r="B117" s="50"/>
      <c r="C117" s="51"/>
      <c r="D117" s="51"/>
      <c r="E117" s="51"/>
      <c r="F117" s="51"/>
      <c r="G117" s="71"/>
      <c r="H117" s="72"/>
      <c r="I117" s="12">
        <v>3506.5</v>
      </c>
      <c r="J117" s="53"/>
    </row>
    <row r="118" spans="1:10" s="54" customFormat="1" ht="15" hidden="1">
      <c r="A118" s="49" t="s">
        <v>138</v>
      </c>
      <c r="B118" s="50"/>
      <c r="C118" s="51"/>
      <c r="D118" s="51"/>
      <c r="E118" s="51"/>
      <c r="F118" s="51"/>
      <c r="G118" s="71"/>
      <c r="H118" s="72"/>
      <c r="I118" s="12">
        <v>3506.5</v>
      </c>
      <c r="J118" s="53"/>
    </row>
    <row r="119" spans="1:10" s="54" customFormat="1" ht="25.5" hidden="1">
      <c r="A119" s="49" t="s">
        <v>139</v>
      </c>
      <c r="B119" s="50"/>
      <c r="C119" s="51"/>
      <c r="D119" s="51"/>
      <c r="E119" s="51"/>
      <c r="F119" s="51"/>
      <c r="G119" s="71"/>
      <c r="H119" s="72"/>
      <c r="I119" s="12">
        <v>3506.5</v>
      </c>
      <c r="J119" s="53"/>
    </row>
    <row r="120" spans="1:10" s="54" customFormat="1" ht="15">
      <c r="A120" s="49" t="s">
        <v>133</v>
      </c>
      <c r="B120" s="50"/>
      <c r="C120" s="51"/>
      <c r="D120" s="51">
        <v>80000</v>
      </c>
      <c r="E120" s="51"/>
      <c r="F120" s="51"/>
      <c r="G120" s="71">
        <f t="shared" si="10"/>
        <v>22.81477256523599</v>
      </c>
      <c r="H120" s="72">
        <f>D120/I120/12</f>
        <v>1.9012310471029992</v>
      </c>
      <c r="I120" s="12">
        <v>3506.5</v>
      </c>
      <c r="J120" s="53"/>
    </row>
    <row r="121" spans="1:10" s="54" customFormat="1" ht="15" hidden="1">
      <c r="A121" s="49" t="s">
        <v>123</v>
      </c>
      <c r="B121" s="50"/>
      <c r="C121" s="51"/>
      <c r="D121" s="51"/>
      <c r="E121" s="51"/>
      <c r="F121" s="51"/>
      <c r="G121" s="71"/>
      <c r="H121" s="72"/>
      <c r="I121" s="12">
        <v>3506.5</v>
      </c>
      <c r="J121" s="53"/>
    </row>
    <row r="122" spans="1:10" s="54" customFormat="1" ht="15" hidden="1">
      <c r="A122" s="49" t="s">
        <v>124</v>
      </c>
      <c r="B122" s="50"/>
      <c r="C122" s="51"/>
      <c r="D122" s="51"/>
      <c r="E122" s="51"/>
      <c r="F122" s="51"/>
      <c r="G122" s="71"/>
      <c r="H122" s="72"/>
      <c r="I122" s="12">
        <v>3506.5</v>
      </c>
      <c r="J122" s="53"/>
    </row>
    <row r="123" spans="1:10" s="54" customFormat="1" ht="15" hidden="1">
      <c r="A123" s="49"/>
      <c r="B123" s="50"/>
      <c r="C123" s="51"/>
      <c r="D123" s="51"/>
      <c r="E123" s="51"/>
      <c r="F123" s="51"/>
      <c r="G123" s="71"/>
      <c r="H123" s="72"/>
      <c r="I123" s="12"/>
      <c r="J123" s="53"/>
    </row>
    <row r="124" spans="1:10" s="67" customFormat="1" ht="12.75">
      <c r="A124" s="66"/>
      <c r="J124" s="68"/>
    </row>
    <row r="125" spans="1:10" s="67" customFormat="1" ht="12.75">
      <c r="A125" s="66"/>
      <c r="J125" s="68"/>
    </row>
    <row r="126" spans="1:10" s="67" customFormat="1" ht="13.5" thickBot="1">
      <c r="A126" s="66"/>
      <c r="J126" s="68"/>
    </row>
    <row r="127" spans="1:10" s="76" customFormat="1" ht="15.75" thickBot="1">
      <c r="A127" s="73" t="s">
        <v>120</v>
      </c>
      <c r="B127" s="74"/>
      <c r="C127" s="74"/>
      <c r="D127" s="75">
        <f>D104+D111</f>
        <v>588250.4400000001</v>
      </c>
      <c r="E127" s="75">
        <f>E104+E111</f>
        <v>91.67999999999999</v>
      </c>
      <c r="F127" s="75">
        <f>F104+F111</f>
        <v>0</v>
      </c>
      <c r="G127" s="75">
        <f>G104+G111</f>
        <v>167.76</v>
      </c>
      <c r="H127" s="75">
        <f>H104+H111</f>
        <v>13.45</v>
      </c>
      <c r="J127" s="77"/>
    </row>
    <row r="128" spans="1:10" s="67" customFormat="1" ht="12.75">
      <c r="A128" s="66"/>
      <c r="J128" s="68"/>
    </row>
    <row r="129" spans="1:10" s="67" customFormat="1" ht="13.5" thickBot="1">
      <c r="A129" s="66"/>
      <c r="J129" s="68"/>
    </row>
    <row r="130" spans="1:10" s="64" customFormat="1" ht="20.25" thickBot="1">
      <c r="A130" s="78" t="s">
        <v>30</v>
      </c>
      <c r="B130" s="60" t="s">
        <v>12</v>
      </c>
      <c r="C130" s="60" t="s">
        <v>31</v>
      </c>
      <c r="D130" s="60" t="s">
        <v>31</v>
      </c>
      <c r="E130" s="79"/>
      <c r="F130" s="79"/>
      <c r="G130" s="79"/>
      <c r="H130" s="62"/>
      <c r="J130" s="65"/>
    </row>
    <row r="131" spans="1:10" s="67" customFormat="1" ht="12.75" hidden="1">
      <c r="A131" s="66"/>
      <c r="J131" s="68"/>
    </row>
    <row r="132" spans="1:10" s="67" customFormat="1" ht="12.75">
      <c r="A132" s="66"/>
      <c r="J132" s="68"/>
    </row>
    <row r="133" spans="1:10" s="67" customFormat="1" ht="12.75">
      <c r="A133" s="66"/>
      <c r="J133" s="68"/>
    </row>
    <row r="134" spans="1:10" s="83" customFormat="1" ht="18.75">
      <c r="A134" s="80"/>
      <c r="B134" s="81"/>
      <c r="C134" s="82"/>
      <c r="D134" s="82"/>
      <c r="J134" s="84"/>
    </row>
    <row r="135" spans="1:10" s="67" customFormat="1" ht="14.25">
      <c r="A135" s="105" t="s">
        <v>32</v>
      </c>
      <c r="B135" s="105"/>
      <c r="C135" s="105"/>
      <c r="D135" s="105"/>
      <c r="E135" s="105"/>
      <c r="F135" s="105"/>
      <c r="J135" s="68"/>
    </row>
    <row r="136" s="67" customFormat="1" ht="12.75">
      <c r="J136" s="68"/>
    </row>
    <row r="137" spans="1:10" s="67" customFormat="1" ht="12.75">
      <c r="A137" s="66" t="s">
        <v>33</v>
      </c>
      <c r="J137" s="68"/>
    </row>
    <row r="138" s="67" customFormat="1" ht="12.75">
      <c r="J138" s="68"/>
    </row>
    <row r="139" s="67" customFormat="1" ht="12.75">
      <c r="J139" s="68"/>
    </row>
    <row r="140" s="67" customFormat="1" ht="12.75">
      <c r="J140" s="68"/>
    </row>
    <row r="141" s="67" customFormat="1" ht="12.75">
      <c r="J141" s="68"/>
    </row>
    <row r="142" s="67" customFormat="1" ht="12.75">
      <c r="J142" s="68"/>
    </row>
    <row r="143" s="67" customFormat="1" ht="12.75">
      <c r="J143" s="68"/>
    </row>
    <row r="144" s="67" customFormat="1" ht="12.75">
      <c r="J144" s="68"/>
    </row>
    <row r="145" s="67" customFormat="1" ht="12.75">
      <c r="J145" s="68"/>
    </row>
    <row r="146" s="67" customFormat="1" ht="12.75">
      <c r="J146" s="68"/>
    </row>
    <row r="147" s="67" customFormat="1" ht="12.75">
      <c r="J147" s="68"/>
    </row>
    <row r="148" s="67" customFormat="1" ht="12.75">
      <c r="J148" s="68"/>
    </row>
    <row r="149" s="67" customFormat="1" ht="12.75">
      <c r="J149" s="68"/>
    </row>
    <row r="150" s="67" customFormat="1" ht="12.75">
      <c r="J150" s="68"/>
    </row>
    <row r="151" s="67" customFormat="1" ht="12.75">
      <c r="J151" s="68"/>
    </row>
    <row r="152" s="67" customFormat="1" ht="12.75">
      <c r="J152" s="68"/>
    </row>
    <row r="153" s="67" customFormat="1" ht="12.75">
      <c r="J153" s="68"/>
    </row>
    <row r="154" s="67" customFormat="1" ht="12.75">
      <c r="J154" s="68"/>
    </row>
    <row r="155" s="67" customFormat="1" ht="12.75">
      <c r="J155" s="68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35:F13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2012-03-23T11:13:14Z</cp:lastPrinted>
  <dcterms:created xsi:type="dcterms:W3CDTF">2010-04-02T14:46:04Z</dcterms:created>
  <dcterms:modified xsi:type="dcterms:W3CDTF">2012-07-25T09:25:28Z</dcterms:modified>
  <cp:category/>
  <cp:version/>
  <cp:contentType/>
  <cp:contentStatus/>
</cp:coreProperties>
</file>