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голосованию'!$A$1:$F$135</definedName>
    <definedName name="_xlnm.Print_Area" localSheetId="1">'по заявлению'!$A$1:$F$141</definedName>
    <definedName name="_xlnm.Print_Area" localSheetId="0">'проект 290 Пост.'!$A$1:$F$154</definedName>
  </definedNames>
  <calcPr fullCalcOnLoad="1" fullPrecision="0"/>
</workbook>
</file>

<file path=xl/sharedStrings.xml><?xml version="1.0" encoding="utf-8"?>
<sst xmlns="http://schemas.openxmlformats.org/spreadsheetml/2006/main" count="709" uniqueCount="177">
  <si>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</si>
  <si>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</si>
  <si>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</si>
  <si>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</si>
  <si>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</si>
  <si>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</si>
  <si>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</si>
  <si>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</si>
  <si>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</si>
  <si>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</si>
  <si>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</si>
  <si>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</si>
  <si>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</si>
  <si>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</si>
  <si>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</si>
  <si>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</si>
  <si>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</si>
  <si>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</si>
  <si>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</si>
  <si>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</si>
  <si>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</si>
  <si>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</si>
  <si>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</si>
  <si>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</si>
  <si>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</si>
  <si>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</si>
  <si>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</si>
  <si>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</si>
  <si>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</si>
  <si>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</si>
  <si>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</si>
  <si>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</si>
  <si>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</si>
  <si>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</si>
  <si>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</si>
  <si>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</si>
  <si>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</si>
  <si>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</si>
  <si>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</si>
  <si>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</si>
  <si>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</si>
  <si>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</si>
  <si>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</si>
  <si>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</si>
  <si>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</si>
  <si>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</si>
  <si>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</si>
  <si>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</si>
  <si>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</si>
  <si>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</si>
  <si>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</si>
  <si>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</si>
  <si>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</si>
  <si>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</si>
  <si>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</si>
  <si>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</si>
  <si>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</si>
  <si>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</si>
  <si>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</si>
  <si>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</si>
  <si>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</si>
  <si>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</si>
  <si>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ВСЕГО</t>
  </si>
  <si>
    <t>замена насоса ГВС / резерв /</t>
  </si>
  <si>
    <t>Сбор, вывоз и утилизация ТБО*, руб./м2</t>
  </si>
  <si>
    <t>учет работ по капремонту</t>
  </si>
  <si>
    <t>1 раз в 3 года</t>
  </si>
  <si>
    <t>Итого</t>
  </si>
  <si>
    <t>Управление многоквартирным домом, всего в т.ч.</t>
  </si>
  <si>
    <t>гидравлическое испытание элеваторных узлов  и запорной арматуры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</si>
  <si>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</si>
  <si>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ситемы ГВС на зимнюю схему</t>
  </si>
  <si>
    <t>по адресу: ул. Юбилейная, д.4(S жилые + нежилые =3511,10 м2; S придом.тер. = 2854,47м2)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</si>
  <si>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</si>
  <si>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</si>
  <si>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</si>
  <si>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</si>
  <si>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</si>
  <si>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</si>
  <si>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</si>
  <si>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</si>
  <si>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</si>
  <si>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</si>
  <si>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</si>
  <si>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</si>
  <si>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</si>
  <si>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</si>
  <si>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</si>
  <si>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</si>
  <si>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</si>
  <si>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</si>
  <si>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</si>
  <si>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</si>
  <si>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</si>
  <si>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</si>
  <si>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</si>
  <si>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</si>
  <si>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</si>
  <si>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</si>
  <si>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</si>
  <si>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</si>
  <si>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</si>
  <si>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</si>
  <si>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</si>
  <si>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</si>
  <si>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</si>
  <si>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</si>
  <si>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</si>
  <si>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</si>
  <si>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</si>
  <si>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</si>
  <si>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</si>
  <si>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</si>
  <si>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</si>
  <si>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</si>
  <si>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</si>
  <si>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</si>
  <si>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</si>
  <si>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</si>
  <si>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</si>
  <si>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</si>
  <si>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</si>
  <si>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</si>
  <si>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</si>
  <si>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</si>
  <si>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</si>
  <si>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3511,1 м2</t>
  </si>
  <si>
    <t>2854,47 м2</t>
  </si>
  <si>
    <t>1 шт</t>
  </si>
  <si>
    <t>2 пробы</t>
  </si>
  <si>
    <t>309 м2</t>
  </si>
  <si>
    <t>460 м</t>
  </si>
  <si>
    <t>920,9 м2</t>
  </si>
  <si>
    <t>1018 м</t>
  </si>
  <si>
    <t>606 м</t>
  </si>
  <si>
    <t>210 м</t>
  </si>
  <si>
    <t>420 м</t>
  </si>
  <si>
    <t>228 м</t>
  </si>
  <si>
    <t>64 канала</t>
  </si>
  <si>
    <t>993,72 м2</t>
  </si>
  <si>
    <t>Приложение № 3</t>
  </si>
  <si>
    <t xml:space="preserve">от _____________ 2016 г </t>
  </si>
  <si>
    <t>Предлагаемый перечень работ по текущему ремонту                                       (на выбор собственников)</t>
  </si>
  <si>
    <t>Ремонт межпанельных швов 50п.м.</t>
  </si>
  <si>
    <t>Устройство мягкой кровли в 1 слой - 100 м2</t>
  </si>
  <si>
    <t>Ремонт балконных плит - 5 м2.</t>
  </si>
  <si>
    <t>Косметический ремонт подъездов 3шт. (№№ 1, 2,3)</t>
  </si>
  <si>
    <t>Замена почтовых ящиков - 60шт.</t>
  </si>
  <si>
    <t>Установка фильтра на ввод ХВС д.50мм. 1шт.</t>
  </si>
  <si>
    <t>Установка фильтра на ввод ГВС на ВВП д.50мм. 1шт.</t>
  </si>
  <si>
    <t>Установка обратного клапана на ввод ХВС д.50мм - 1шт.</t>
  </si>
  <si>
    <t>Подсыпка щебнем в тех. подвале (под 1 подъездом) 5 м3</t>
  </si>
  <si>
    <t>Уборка мусора в тех. подвале. 1,5 м3</t>
  </si>
  <si>
    <t>Ремонт освещения в подвале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</si>
  <si>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</si>
  <si>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</si>
  <si>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Ремонт входа в подвал №2</t>
  </si>
  <si>
    <t>Ремонт отмостки -183 м2</t>
  </si>
  <si>
    <t>Устройство приямка для откачки грунтовых вод под 4 подъездом.</t>
  </si>
  <si>
    <t>объем теплоносителя на наполнение системы теплоснабжения (договор с ТПК)</t>
  </si>
  <si>
    <t>Техническое диагностирование внутридомового газового оборудования (ВГДО)</t>
  </si>
  <si>
    <t>рассмотрение обращений граждан</t>
  </si>
  <si>
    <t>информационное сообщение (ГИС ЖКХ)</t>
  </si>
  <si>
    <t>2017 -2018 гг.</t>
  </si>
  <si>
    <t>(стоимость услуг увеличена на 8,6 % в соответствии с уровнем инфляции на 2016 год)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</si>
  <si>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</si>
  <si>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запирающихся устройств, замена насоса ГВС,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</si>
  <si>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</si>
  <si>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</si>
  <si>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</si>
  <si>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</si>
  <si>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</si>
  <si>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</si>
  <si>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запирающихся устройств, замена насоса ГВС, очистка от снега и наледи подъездных козырьков прочистка канализационных выпусков до стены здания, дезинфекция вентканалов)</t>
    </r>
  </si>
  <si>
    <t>Ремонт межпанельных швов 10 п.м.</t>
  </si>
  <si>
    <t>Косметический ремонт подъездов 2 шт. (№№ 1, 2)</t>
  </si>
  <si>
    <t>изменение диаметров трубопровода элеватора СТС )подъезда № 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</si>
</sst>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23" fillId="24" borderId="25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28" xfId="0" applyNumberFormat="1" applyFont="1" applyFill="1" applyBorder="1" applyAlignment="1">
      <alignment horizontal="center" vertical="center" wrapText="1"/>
    </xf>
    <xf numFmtId="4" fontId="19" fillId="24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24" borderId="19" xfId="0" applyNumberFormat="1" applyFont="1" applyFill="1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left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2" fontId="18" fillId="24" borderId="27" xfId="0" applyNumberFormat="1" applyFont="1" applyFill="1" applyBorder="1" applyAlignment="1">
      <alignment horizontal="center" vertical="center"/>
    </xf>
    <xf numFmtId="4" fontId="0" fillId="24" borderId="24" xfId="0" applyNumberFormat="1" applyFont="1" applyFill="1" applyBorder="1" applyAlignment="1">
      <alignment horizontal="center" vertical="center" wrapText="1"/>
    </xf>
    <xf numFmtId="4" fontId="23" fillId="24" borderId="3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0" fillId="24" borderId="19" xfId="0" applyFill="1" applyBorder="1" applyAlignment="1">
      <alignment horizontal="center" vertical="center"/>
    </xf>
    <xf numFmtId="4" fontId="0" fillId="24" borderId="24" xfId="0" applyNumberFormat="1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4" xfId="0" applyNumberFormat="1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1"/>
  <sheetViews>
    <sheetView workbookViewId="0" topLeftCell="A1">
      <selection activeCell="A48" sqref="A48:F4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22" t="s">
        <v>140</v>
      </c>
      <c r="B1" s="123"/>
      <c r="C1" s="123"/>
      <c r="D1" s="123"/>
      <c r="E1" s="123"/>
      <c r="F1" s="123"/>
    </row>
    <row r="2" spans="2:6" ht="12.75" customHeight="1">
      <c r="B2" s="124"/>
      <c r="C2" s="124"/>
      <c r="D2" s="124"/>
      <c r="E2" s="123"/>
      <c r="F2" s="123"/>
    </row>
    <row r="3" spans="1:6" ht="23.25" customHeight="1">
      <c r="A3" s="64" t="s">
        <v>163</v>
      </c>
      <c r="B3" s="124" t="s">
        <v>0</v>
      </c>
      <c r="C3" s="124"/>
      <c r="D3" s="124"/>
      <c r="E3" s="123"/>
      <c r="F3" s="123"/>
    </row>
    <row r="4" spans="2:6" ht="14.25" customHeight="1">
      <c r="B4" s="124" t="s">
        <v>141</v>
      </c>
      <c r="C4" s="124"/>
      <c r="D4" s="124"/>
      <c r="E4" s="123"/>
      <c r="F4" s="123"/>
    </row>
    <row r="5" spans="1:9" ht="33" customHeight="1">
      <c r="A5" s="125" t="s">
        <v>125</v>
      </c>
      <c r="B5" s="125"/>
      <c r="C5" s="125"/>
      <c r="D5" s="125"/>
      <c r="E5" s="125"/>
      <c r="F5" s="125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125" t="s">
        <v>164</v>
      </c>
      <c r="B7" s="125"/>
      <c r="C7" s="125"/>
      <c r="D7" s="125"/>
      <c r="E7" s="125"/>
      <c r="F7" s="125"/>
      <c r="G7" s="3"/>
    </row>
    <row r="8" spans="1:9" s="4" customFormat="1" ht="22.5" customHeight="1">
      <c r="A8" s="126" t="s">
        <v>1</v>
      </c>
      <c r="B8" s="126"/>
      <c r="C8" s="126"/>
      <c r="D8" s="126"/>
      <c r="E8" s="127"/>
      <c r="F8" s="127"/>
      <c r="I8" s="5"/>
    </row>
    <row r="9" spans="1:6" s="6" customFormat="1" ht="18.75" customHeight="1">
      <c r="A9" s="126" t="s">
        <v>72</v>
      </c>
      <c r="B9" s="126"/>
      <c r="C9" s="126"/>
      <c r="D9" s="126"/>
      <c r="E9" s="127"/>
      <c r="F9" s="127"/>
    </row>
    <row r="10" spans="1:6" s="7" customFormat="1" ht="17.25" customHeight="1">
      <c r="A10" s="128" t="s">
        <v>53</v>
      </c>
      <c r="B10" s="128"/>
      <c r="C10" s="128"/>
      <c r="D10" s="128"/>
      <c r="E10" s="129"/>
      <c r="F10" s="129"/>
    </row>
    <row r="11" spans="1:6" s="6" customFormat="1" ht="30" customHeight="1" thickBot="1">
      <c r="A11" s="130" t="s">
        <v>54</v>
      </c>
      <c r="B11" s="130"/>
      <c r="C11" s="130"/>
      <c r="D11" s="130"/>
      <c r="E11" s="131"/>
      <c r="F11" s="131"/>
    </row>
    <row r="12" spans="1:9" s="12" customFormat="1" ht="139.5" customHeight="1" thickBot="1">
      <c r="A12" s="8" t="s">
        <v>2</v>
      </c>
      <c r="B12" s="9" t="s">
        <v>3</v>
      </c>
      <c r="C12" s="10" t="s">
        <v>73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32"/>
      <c r="B14" s="133"/>
      <c r="C14" s="133"/>
      <c r="D14" s="133"/>
      <c r="E14" s="134"/>
      <c r="F14" s="135"/>
      <c r="I14" s="20"/>
    </row>
    <row r="15" spans="1:9" s="12" customFormat="1" ht="15">
      <c r="A15" s="21" t="s">
        <v>68</v>
      </c>
      <c r="B15" s="22" t="s">
        <v>6</v>
      </c>
      <c r="C15" s="24" t="s">
        <v>126</v>
      </c>
      <c r="D15" s="24">
        <f>E15*G15</f>
        <v>157578.17</v>
      </c>
      <c r="E15" s="23">
        <f>F15*12</f>
        <v>44.88</v>
      </c>
      <c r="F15" s="23">
        <f>F26+F28</f>
        <v>3.74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69" t="s">
        <v>55</v>
      </c>
      <c r="B16" s="70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69" t="s">
        <v>57</v>
      </c>
      <c r="B17" s="70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69" t="s">
        <v>74</v>
      </c>
      <c r="B18" s="70" t="s">
        <v>19</v>
      </c>
      <c r="C18" s="24"/>
      <c r="D18" s="24"/>
      <c r="E18" s="23"/>
      <c r="F18" s="23"/>
      <c r="G18" s="12">
        <v>3511.1</v>
      </c>
      <c r="I18" s="13"/>
    </row>
    <row r="19" spans="1:8" s="12" customFormat="1" ht="15">
      <c r="A19" s="69" t="s">
        <v>75</v>
      </c>
      <c r="B19" s="70" t="s">
        <v>56</v>
      </c>
      <c r="C19" s="28"/>
      <c r="D19" s="104"/>
      <c r="E19" s="27"/>
      <c r="F19" s="27"/>
      <c r="H19" s="13"/>
    </row>
    <row r="20" spans="1:8" s="12" customFormat="1" ht="15">
      <c r="A20" s="69" t="s">
        <v>76</v>
      </c>
      <c r="B20" s="70" t="s">
        <v>56</v>
      </c>
      <c r="C20" s="24"/>
      <c r="D20" s="105"/>
      <c r="E20" s="23"/>
      <c r="F20" s="23"/>
      <c r="H20" s="13"/>
    </row>
    <row r="21" spans="1:8" s="88" customFormat="1" ht="25.5">
      <c r="A21" s="102" t="s">
        <v>77</v>
      </c>
      <c r="B21" s="103" t="s">
        <v>9</v>
      </c>
      <c r="C21" s="106"/>
      <c r="D21" s="98"/>
      <c r="E21" s="99"/>
      <c r="F21" s="99"/>
      <c r="H21" s="100"/>
    </row>
    <row r="22" spans="1:6" s="88" customFormat="1" ht="18.75">
      <c r="A22" s="102" t="s">
        <v>78</v>
      </c>
      <c r="B22" s="103" t="s">
        <v>11</v>
      </c>
      <c r="C22" s="99"/>
      <c r="D22" s="98"/>
      <c r="E22" s="99"/>
      <c r="F22" s="107"/>
    </row>
    <row r="23" spans="1:6" s="88" customFormat="1" ht="18.75">
      <c r="A23" s="102" t="s">
        <v>161</v>
      </c>
      <c r="B23" s="103" t="s">
        <v>56</v>
      </c>
      <c r="C23" s="99"/>
      <c r="D23" s="98"/>
      <c r="E23" s="99"/>
      <c r="F23" s="107"/>
    </row>
    <row r="24" spans="1:8" s="88" customFormat="1" ht="15">
      <c r="A24" s="102" t="s">
        <v>162</v>
      </c>
      <c r="B24" s="103" t="s">
        <v>56</v>
      </c>
      <c r="C24" s="106"/>
      <c r="D24" s="98"/>
      <c r="E24" s="99"/>
      <c r="F24" s="99"/>
      <c r="H24" s="100"/>
    </row>
    <row r="25" spans="1:8" s="88" customFormat="1" ht="15">
      <c r="A25" s="102" t="s">
        <v>79</v>
      </c>
      <c r="B25" s="103" t="s">
        <v>14</v>
      </c>
      <c r="C25" s="106"/>
      <c r="D25" s="98"/>
      <c r="E25" s="99"/>
      <c r="F25" s="99"/>
      <c r="H25" s="100"/>
    </row>
    <row r="26" spans="1:9" s="12" customFormat="1" ht="15">
      <c r="A26" s="21" t="s">
        <v>67</v>
      </c>
      <c r="B26" s="26"/>
      <c r="C26" s="28"/>
      <c r="D26" s="28"/>
      <c r="E26" s="27"/>
      <c r="F26" s="23">
        <v>3.61</v>
      </c>
      <c r="G26" s="12">
        <v>3511.1</v>
      </c>
      <c r="I26" s="13"/>
    </row>
    <row r="27" spans="1:9" s="12" customFormat="1" ht="15">
      <c r="A27" s="25" t="s">
        <v>65</v>
      </c>
      <c r="B27" s="26" t="s">
        <v>56</v>
      </c>
      <c r="C27" s="28"/>
      <c r="D27" s="28"/>
      <c r="E27" s="27"/>
      <c r="F27" s="27">
        <v>0.13</v>
      </c>
      <c r="G27" s="12">
        <v>3511.1</v>
      </c>
      <c r="I27" s="13"/>
    </row>
    <row r="28" spans="1:9" s="12" customFormat="1" ht="15">
      <c r="A28" s="21" t="s">
        <v>67</v>
      </c>
      <c r="B28" s="26"/>
      <c r="C28" s="28"/>
      <c r="D28" s="28"/>
      <c r="E28" s="27"/>
      <c r="F28" s="23">
        <f>F27</f>
        <v>0.13</v>
      </c>
      <c r="G28" s="12">
        <v>3511.1</v>
      </c>
      <c r="I28" s="13"/>
    </row>
    <row r="29" spans="1:9" s="12" customFormat="1" ht="30">
      <c r="A29" s="21" t="s">
        <v>7</v>
      </c>
      <c r="B29" s="29" t="s">
        <v>8</v>
      </c>
      <c r="C29" s="24" t="s">
        <v>127</v>
      </c>
      <c r="D29" s="24">
        <f>E29*G29</f>
        <v>149151.53</v>
      </c>
      <c r="E29" s="23">
        <f>F29*12</f>
        <v>42.48</v>
      </c>
      <c r="F29" s="23">
        <v>3.54</v>
      </c>
      <c r="G29" s="12">
        <v>3511.1</v>
      </c>
      <c r="H29" s="12">
        <v>1.07</v>
      </c>
      <c r="I29" s="13">
        <v>2.35</v>
      </c>
    </row>
    <row r="30" spans="1:9" s="12" customFormat="1" ht="15">
      <c r="A30" s="69" t="s">
        <v>80</v>
      </c>
      <c r="B30" s="70" t="s">
        <v>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69" t="s">
        <v>81</v>
      </c>
      <c r="B31" s="70" t="s">
        <v>82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69" t="s">
        <v>83</v>
      </c>
      <c r="B32" s="70" t="s">
        <v>84</v>
      </c>
      <c r="C32" s="24"/>
      <c r="D32" s="24"/>
      <c r="E32" s="23"/>
      <c r="F32" s="23"/>
      <c r="G32" s="12">
        <v>3511.1</v>
      </c>
      <c r="I32" s="13"/>
    </row>
    <row r="33" spans="1:9" s="12" customFormat="1" ht="15">
      <c r="A33" s="69" t="s">
        <v>58</v>
      </c>
      <c r="B33" s="70" t="s">
        <v>8</v>
      </c>
      <c r="C33" s="24"/>
      <c r="D33" s="24"/>
      <c r="E33" s="23"/>
      <c r="F33" s="23"/>
      <c r="G33" s="12">
        <v>3511.1</v>
      </c>
      <c r="I33" s="13"/>
    </row>
    <row r="34" spans="1:9" s="12" customFormat="1" ht="25.5">
      <c r="A34" s="69" t="s">
        <v>59</v>
      </c>
      <c r="B34" s="70" t="s">
        <v>9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69" t="s">
        <v>85</v>
      </c>
      <c r="B35" s="70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15">
      <c r="A36" s="69" t="s">
        <v>86</v>
      </c>
      <c r="B36" s="70" t="s">
        <v>8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69" t="s">
        <v>87</v>
      </c>
      <c r="B37" s="70" t="s">
        <v>60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69" t="s">
        <v>88</v>
      </c>
      <c r="B38" s="70" t="s">
        <v>9</v>
      </c>
      <c r="C38" s="24"/>
      <c r="D38" s="24"/>
      <c r="E38" s="23"/>
      <c r="F38" s="23"/>
      <c r="G38" s="12">
        <v>3511.1</v>
      </c>
      <c r="I38" s="13"/>
    </row>
    <row r="39" spans="1:9" s="12" customFormat="1" ht="25.5">
      <c r="A39" s="69" t="s">
        <v>89</v>
      </c>
      <c r="B39" s="70" t="s">
        <v>8</v>
      </c>
      <c r="C39" s="24"/>
      <c r="D39" s="24"/>
      <c r="E39" s="23"/>
      <c r="F39" s="23"/>
      <c r="G39" s="12">
        <v>3511.1</v>
      </c>
      <c r="I39" s="13"/>
    </row>
    <row r="40" spans="1:9" s="32" customFormat="1" ht="15">
      <c r="A40" s="31" t="s">
        <v>10</v>
      </c>
      <c r="B40" s="22" t="s">
        <v>11</v>
      </c>
      <c r="C40" s="24" t="s">
        <v>126</v>
      </c>
      <c r="D40" s="24">
        <f>E40*G40</f>
        <v>37919.88</v>
      </c>
      <c r="E40" s="23">
        <f>F40*12</f>
        <v>10.8</v>
      </c>
      <c r="F40" s="23">
        <v>0.9</v>
      </c>
      <c r="G40" s="12">
        <v>3511.1</v>
      </c>
      <c r="H40" s="12">
        <v>1.07</v>
      </c>
      <c r="I40" s="13">
        <v>0.6</v>
      </c>
    </row>
    <row r="41" spans="1:9" s="12" customFormat="1" ht="15">
      <c r="A41" s="31" t="s">
        <v>12</v>
      </c>
      <c r="B41" s="22" t="s">
        <v>13</v>
      </c>
      <c r="C41" s="24" t="s">
        <v>126</v>
      </c>
      <c r="D41" s="24">
        <f>E41*G41</f>
        <v>123450.28</v>
      </c>
      <c r="E41" s="23">
        <f>F41*12</f>
        <v>35.16</v>
      </c>
      <c r="F41" s="23">
        <v>2.93</v>
      </c>
      <c r="G41" s="12">
        <v>3511.1</v>
      </c>
      <c r="H41" s="12">
        <v>1.07</v>
      </c>
      <c r="I41" s="13">
        <v>1.94</v>
      </c>
    </row>
    <row r="42" spans="1:9" s="12" customFormat="1" ht="17.25" customHeight="1">
      <c r="A42" s="31" t="s">
        <v>90</v>
      </c>
      <c r="B42" s="22" t="s">
        <v>8</v>
      </c>
      <c r="C42" s="24" t="s">
        <v>130</v>
      </c>
      <c r="D42" s="24">
        <f>161295.08*1.086</f>
        <v>175166.46</v>
      </c>
      <c r="E42" s="23">
        <f>D42/G42</f>
        <v>49.89</v>
      </c>
      <c r="F42" s="23">
        <f>E42/12</f>
        <v>4.16</v>
      </c>
      <c r="G42" s="12">
        <v>3511.1</v>
      </c>
      <c r="I42" s="13"/>
    </row>
    <row r="43" spans="1:9" s="12" customFormat="1" ht="21" customHeight="1">
      <c r="A43" s="69" t="s">
        <v>91</v>
      </c>
      <c r="B43" s="70" t="s">
        <v>19</v>
      </c>
      <c r="C43" s="24"/>
      <c r="D43" s="24"/>
      <c r="E43" s="23"/>
      <c r="F43" s="23"/>
      <c r="G43" s="12">
        <v>3511.1</v>
      </c>
      <c r="I43" s="13"/>
    </row>
    <row r="44" spans="1:9" s="12" customFormat="1" ht="20.25" customHeight="1">
      <c r="A44" s="69" t="s">
        <v>92</v>
      </c>
      <c r="B44" s="70" t="s">
        <v>14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69" t="s">
        <v>93</v>
      </c>
      <c r="B45" s="70" t="s">
        <v>94</v>
      </c>
      <c r="C45" s="24"/>
      <c r="D45" s="24"/>
      <c r="E45" s="23"/>
      <c r="F45" s="23"/>
      <c r="G45" s="12">
        <v>3511.1</v>
      </c>
      <c r="I45" s="13"/>
    </row>
    <row r="46" spans="1:9" s="12" customFormat="1" ht="23.25" customHeight="1">
      <c r="A46" s="69" t="s">
        <v>95</v>
      </c>
      <c r="B46" s="70" t="s">
        <v>96</v>
      </c>
      <c r="C46" s="24"/>
      <c r="D46" s="24"/>
      <c r="E46" s="23"/>
      <c r="F46" s="23"/>
      <c r="G46" s="12">
        <v>3511.1</v>
      </c>
      <c r="I46" s="13"/>
    </row>
    <row r="47" spans="1:9" s="12" customFormat="1" ht="21.75" customHeight="1">
      <c r="A47" s="69" t="s">
        <v>97</v>
      </c>
      <c r="B47" s="70" t="s">
        <v>94</v>
      </c>
      <c r="C47" s="24"/>
      <c r="D47" s="24"/>
      <c r="E47" s="23"/>
      <c r="F47" s="23"/>
      <c r="G47" s="12">
        <v>3511.1</v>
      </c>
      <c r="I47" s="13"/>
    </row>
    <row r="48" spans="1:9" s="19" customFormat="1" ht="30">
      <c r="A48" s="31" t="s">
        <v>98</v>
      </c>
      <c r="B48" s="22" t="s">
        <v>6</v>
      </c>
      <c r="C48" s="24" t="s">
        <v>128</v>
      </c>
      <c r="D48" s="24">
        <v>2439.99</v>
      </c>
      <c r="E48" s="23">
        <f>D48/G48</f>
        <v>0.69</v>
      </c>
      <c r="F48" s="23">
        <f>E48/12</f>
        <v>0.06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99</v>
      </c>
      <c r="B49" s="22" t="s">
        <v>6</v>
      </c>
      <c r="C49" s="24" t="s">
        <v>128</v>
      </c>
      <c r="D49" s="24">
        <v>15405.72</v>
      </c>
      <c r="E49" s="23">
        <f>D49/G49</f>
        <v>4.39</v>
      </c>
      <c r="F49" s="23">
        <f>E49/12</f>
        <v>0.37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131</v>
      </c>
      <c r="D50" s="24">
        <f>E50*G50</f>
        <v>9269.3</v>
      </c>
      <c r="E50" s="23">
        <f>F50*12</f>
        <v>2.64</v>
      </c>
      <c r="F50" s="23">
        <v>0.22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1" t="s">
        <v>100</v>
      </c>
      <c r="B51" s="42" t="s">
        <v>66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1" t="s">
        <v>101</v>
      </c>
      <c r="B52" s="42" t="s">
        <v>66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1" t="s">
        <v>102</v>
      </c>
      <c r="B53" s="42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1" t="s">
        <v>103</v>
      </c>
      <c r="B54" s="42" t="s">
        <v>66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1" t="s">
        <v>104</v>
      </c>
      <c r="B55" s="42" t="s">
        <v>66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1" t="s">
        <v>105</v>
      </c>
      <c r="B56" s="42" t="s">
        <v>66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1" t="s">
        <v>106</v>
      </c>
      <c r="B57" s="42" t="s">
        <v>66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1" t="s">
        <v>107</v>
      </c>
      <c r="B58" s="42" t="s">
        <v>66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1" t="s">
        <v>108</v>
      </c>
      <c r="B59" s="42" t="s">
        <v>66</v>
      </c>
      <c r="C59" s="24"/>
      <c r="D59" s="24"/>
      <c r="E59" s="23"/>
      <c r="F59" s="23"/>
      <c r="G59" s="12">
        <v>3511.1</v>
      </c>
      <c r="H59" s="12"/>
      <c r="I59" s="13"/>
    </row>
    <row r="60" spans="1:9" s="101" customFormat="1" ht="30">
      <c r="A60" s="97" t="s">
        <v>160</v>
      </c>
      <c r="B60" s="90"/>
      <c r="C60" s="91"/>
      <c r="D60" s="98">
        <v>68800</v>
      </c>
      <c r="E60" s="99">
        <f>D60/G60</f>
        <v>19.59</v>
      </c>
      <c r="F60" s="23">
        <f>E60/12</f>
        <v>1.63</v>
      </c>
      <c r="G60" s="12">
        <v>3511.1</v>
      </c>
      <c r="H60" s="88"/>
      <c r="I60" s="100"/>
    </row>
    <row r="61" spans="1:9" s="12" customFormat="1" ht="15">
      <c r="A61" s="31" t="s">
        <v>22</v>
      </c>
      <c r="B61" s="22" t="s">
        <v>23</v>
      </c>
      <c r="C61" s="24" t="s">
        <v>132</v>
      </c>
      <c r="D61" s="24">
        <f>E61*G61</f>
        <v>3370.66</v>
      </c>
      <c r="E61" s="23">
        <f>12*F61</f>
        <v>0.96</v>
      </c>
      <c r="F61" s="23">
        <v>0.08</v>
      </c>
      <c r="G61" s="12">
        <v>3511.1</v>
      </c>
      <c r="H61" s="12">
        <v>1.07</v>
      </c>
      <c r="I61" s="13">
        <v>0.03</v>
      </c>
    </row>
    <row r="62" spans="1:9" s="12" customFormat="1" ht="15">
      <c r="A62" s="31" t="s">
        <v>24</v>
      </c>
      <c r="B62" s="34" t="s">
        <v>25</v>
      </c>
      <c r="C62" s="33" t="s">
        <v>132</v>
      </c>
      <c r="D62" s="24">
        <f>E62*G62</f>
        <v>2106.66</v>
      </c>
      <c r="E62" s="23">
        <f>12*F62</f>
        <v>0.6</v>
      </c>
      <c r="F62" s="23">
        <v>0.05</v>
      </c>
      <c r="G62" s="12">
        <v>3511.1</v>
      </c>
      <c r="H62" s="12">
        <v>1.07</v>
      </c>
      <c r="I62" s="13">
        <v>0.02</v>
      </c>
    </row>
    <row r="63" spans="1:9" s="32" customFormat="1" ht="30">
      <c r="A63" s="31" t="s">
        <v>21</v>
      </c>
      <c r="B63" s="22"/>
      <c r="C63" s="33" t="s">
        <v>129</v>
      </c>
      <c r="D63" s="24">
        <v>3535</v>
      </c>
      <c r="E63" s="23">
        <f>D63/G63</f>
        <v>1.01</v>
      </c>
      <c r="F63" s="23">
        <f>E63/12</f>
        <v>0.08</v>
      </c>
      <c r="G63" s="12">
        <v>3511.1</v>
      </c>
      <c r="H63" s="12">
        <v>1.07</v>
      </c>
      <c r="I63" s="13">
        <v>0.03</v>
      </c>
    </row>
    <row r="64" spans="1:9" s="32" customFormat="1" ht="21" customHeight="1">
      <c r="A64" s="31" t="s">
        <v>30</v>
      </c>
      <c r="B64" s="22"/>
      <c r="C64" s="23" t="s">
        <v>133</v>
      </c>
      <c r="D64" s="23">
        <f>D65+D66+D67+D68+D69+D70+D71+D72+D73+D75+D76+D78+D74</f>
        <v>43238.92</v>
      </c>
      <c r="E64" s="23">
        <f>D64/G63</f>
        <v>12.31</v>
      </c>
      <c r="F64" s="23">
        <f>E64/12</f>
        <v>1.03</v>
      </c>
      <c r="G64" s="12">
        <v>3511.1</v>
      </c>
      <c r="H64" s="12">
        <v>1.07</v>
      </c>
      <c r="I64" s="13">
        <v>0.87</v>
      </c>
    </row>
    <row r="65" spans="1:11" s="19" customFormat="1" ht="23.25" customHeight="1">
      <c r="A65" s="36" t="s">
        <v>70</v>
      </c>
      <c r="B65" s="30" t="s">
        <v>14</v>
      </c>
      <c r="C65" s="38"/>
      <c r="D65" s="38">
        <v>1132.99</v>
      </c>
      <c r="E65" s="37"/>
      <c r="F65" s="37"/>
      <c r="G65" s="12">
        <v>3511.1</v>
      </c>
      <c r="H65" s="12">
        <v>1.07</v>
      </c>
      <c r="I65" s="13">
        <v>0.01</v>
      </c>
      <c r="K65" s="32"/>
    </row>
    <row r="66" spans="1:11" s="19" customFormat="1" ht="18.75" customHeight="1">
      <c r="A66" s="36" t="s">
        <v>15</v>
      </c>
      <c r="B66" s="30" t="s">
        <v>19</v>
      </c>
      <c r="C66" s="38"/>
      <c r="D66" s="38">
        <v>2195.57</v>
      </c>
      <c r="E66" s="37"/>
      <c r="F66" s="37"/>
      <c r="G66" s="12">
        <v>3511.1</v>
      </c>
      <c r="H66" s="12">
        <v>1.07</v>
      </c>
      <c r="I66" s="13">
        <v>0.02</v>
      </c>
      <c r="K66" s="32"/>
    </row>
    <row r="67" spans="1:11" s="19" customFormat="1" ht="18" customHeight="1">
      <c r="A67" s="36" t="s">
        <v>69</v>
      </c>
      <c r="B67" s="40" t="s">
        <v>14</v>
      </c>
      <c r="C67" s="38"/>
      <c r="D67" s="38">
        <v>3912.29</v>
      </c>
      <c r="E67" s="37"/>
      <c r="F67" s="37"/>
      <c r="G67" s="12">
        <v>3511.1</v>
      </c>
      <c r="H67" s="12"/>
      <c r="I67" s="13"/>
      <c r="K67" s="32"/>
    </row>
    <row r="68" spans="1:11" s="19" customFormat="1" ht="15">
      <c r="A68" s="36" t="s">
        <v>44</v>
      </c>
      <c r="B68" s="30" t="s">
        <v>14</v>
      </c>
      <c r="C68" s="38"/>
      <c r="D68" s="38">
        <v>4184</v>
      </c>
      <c r="E68" s="37"/>
      <c r="F68" s="37"/>
      <c r="G68" s="12">
        <v>3511.1</v>
      </c>
      <c r="H68" s="12">
        <v>1.07</v>
      </c>
      <c r="I68" s="13">
        <v>0.05</v>
      </c>
      <c r="K68" s="32"/>
    </row>
    <row r="69" spans="1:11" s="19" customFormat="1" ht="15">
      <c r="A69" s="36" t="s">
        <v>16</v>
      </c>
      <c r="B69" s="30" t="s">
        <v>14</v>
      </c>
      <c r="C69" s="38"/>
      <c r="D69" s="38">
        <v>9326.76</v>
      </c>
      <c r="E69" s="37"/>
      <c r="F69" s="37"/>
      <c r="G69" s="12">
        <v>3511.1</v>
      </c>
      <c r="H69" s="12">
        <v>1.07</v>
      </c>
      <c r="I69" s="13">
        <v>0.15</v>
      </c>
      <c r="K69" s="32"/>
    </row>
    <row r="70" spans="1:11" s="19" customFormat="1" ht="15">
      <c r="A70" s="36" t="s">
        <v>17</v>
      </c>
      <c r="B70" s="30" t="s">
        <v>14</v>
      </c>
      <c r="C70" s="38"/>
      <c r="D70" s="38">
        <v>1097.78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41</v>
      </c>
      <c r="B71" s="30" t="s">
        <v>14</v>
      </c>
      <c r="C71" s="38"/>
      <c r="D71" s="38">
        <v>2091.96</v>
      </c>
      <c r="E71" s="37"/>
      <c r="F71" s="37"/>
      <c r="G71" s="12">
        <v>3511.1</v>
      </c>
      <c r="H71" s="12">
        <v>1.07</v>
      </c>
      <c r="I71" s="13">
        <v>0.02</v>
      </c>
      <c r="K71" s="32"/>
    </row>
    <row r="72" spans="1:11" s="19" customFormat="1" ht="15">
      <c r="A72" s="36" t="s">
        <v>42</v>
      </c>
      <c r="B72" s="30" t="s">
        <v>19</v>
      </c>
      <c r="C72" s="38"/>
      <c r="D72" s="38">
        <v>0</v>
      </c>
      <c r="E72" s="37"/>
      <c r="F72" s="37"/>
      <c r="G72" s="12">
        <v>3511.1</v>
      </c>
      <c r="H72" s="12">
        <v>1.07</v>
      </c>
      <c r="I72" s="13">
        <v>0.1</v>
      </c>
      <c r="K72" s="32"/>
    </row>
    <row r="73" spans="1:11" s="19" customFormat="1" ht="25.5">
      <c r="A73" s="36" t="s">
        <v>18</v>
      </c>
      <c r="B73" s="30" t="s">
        <v>14</v>
      </c>
      <c r="C73" s="38"/>
      <c r="D73" s="38">
        <v>3595.08</v>
      </c>
      <c r="E73" s="37"/>
      <c r="F73" s="37"/>
      <c r="G73" s="12">
        <v>3511.1</v>
      </c>
      <c r="H73" s="12">
        <v>1.07</v>
      </c>
      <c r="I73" s="13">
        <v>0.05</v>
      </c>
      <c r="K73" s="32"/>
    </row>
    <row r="74" spans="1:7" s="96" customFormat="1" ht="23.25" customHeight="1">
      <c r="A74" s="75" t="s">
        <v>159</v>
      </c>
      <c r="B74" s="93" t="s">
        <v>14</v>
      </c>
      <c r="C74" s="94"/>
      <c r="D74" s="111">
        <v>875.4</v>
      </c>
      <c r="E74" s="94"/>
      <c r="F74" s="95"/>
      <c r="G74" s="88"/>
    </row>
    <row r="75" spans="1:11" s="19" customFormat="1" ht="25.5">
      <c r="A75" s="36" t="s">
        <v>71</v>
      </c>
      <c r="B75" s="30" t="s">
        <v>14</v>
      </c>
      <c r="C75" s="38"/>
      <c r="D75" s="38">
        <v>14827.09</v>
      </c>
      <c r="E75" s="37"/>
      <c r="F75" s="37"/>
      <c r="G75" s="12">
        <v>3511.1</v>
      </c>
      <c r="H75" s="12">
        <v>1.07</v>
      </c>
      <c r="I75" s="13">
        <v>0.01</v>
      </c>
      <c r="K75" s="32"/>
    </row>
    <row r="76" spans="1:11" s="19" customFormat="1" ht="30.75" customHeight="1">
      <c r="A76" s="36" t="s">
        <v>109</v>
      </c>
      <c r="B76" s="40" t="s">
        <v>49</v>
      </c>
      <c r="C76" s="67"/>
      <c r="D76" s="38">
        <v>0</v>
      </c>
      <c r="E76" s="37"/>
      <c r="F76" s="37"/>
      <c r="G76" s="12">
        <v>3511.1</v>
      </c>
      <c r="H76" s="12"/>
      <c r="I76" s="13"/>
      <c r="K76" s="32"/>
    </row>
    <row r="77" spans="1:11" s="19" customFormat="1" ht="18" customHeight="1">
      <c r="A77" s="36" t="s">
        <v>110</v>
      </c>
      <c r="B77" s="42" t="s">
        <v>14</v>
      </c>
      <c r="C77" s="67"/>
      <c r="D77" s="38">
        <v>0</v>
      </c>
      <c r="E77" s="37"/>
      <c r="F77" s="37"/>
      <c r="G77" s="12">
        <v>3511.1</v>
      </c>
      <c r="H77" s="12">
        <v>1.07</v>
      </c>
      <c r="I77" s="13">
        <v>0</v>
      </c>
      <c r="K77" s="32"/>
    </row>
    <row r="78" spans="1:11" s="19" customFormat="1" ht="20.25" customHeight="1">
      <c r="A78" s="36" t="s">
        <v>111</v>
      </c>
      <c r="B78" s="40" t="s">
        <v>48</v>
      </c>
      <c r="C78" s="38"/>
      <c r="D78" s="38">
        <f>E78*G78</f>
        <v>0</v>
      </c>
      <c r="E78" s="37"/>
      <c r="F78" s="37"/>
      <c r="G78" s="12">
        <v>3511.1</v>
      </c>
      <c r="H78" s="12">
        <v>1.07</v>
      </c>
      <c r="I78" s="13">
        <v>0.01</v>
      </c>
      <c r="K78" s="32"/>
    </row>
    <row r="79" spans="1:9" s="32" customFormat="1" ht="30">
      <c r="A79" s="31" t="s">
        <v>35</v>
      </c>
      <c r="B79" s="22"/>
      <c r="C79" s="23" t="s">
        <v>134</v>
      </c>
      <c r="D79" s="23">
        <f>D80+D81+D82+D83+D84+D85+D86+D87+D89</f>
        <v>21067.78</v>
      </c>
      <c r="E79" s="23">
        <f>D79/G79</f>
        <v>6</v>
      </c>
      <c r="F79" s="23">
        <f>E79/12</f>
        <v>0.5</v>
      </c>
      <c r="G79" s="12">
        <v>3511.1</v>
      </c>
      <c r="H79" s="12">
        <v>1.07</v>
      </c>
      <c r="I79" s="13">
        <v>0.51</v>
      </c>
    </row>
    <row r="80" spans="1:11" s="19" customFormat="1" ht="15">
      <c r="A80" s="36" t="s">
        <v>31</v>
      </c>
      <c r="B80" s="30" t="s">
        <v>45</v>
      </c>
      <c r="C80" s="38"/>
      <c r="D80" s="38">
        <v>3137.99</v>
      </c>
      <c r="E80" s="37"/>
      <c r="F80" s="37"/>
      <c r="G80" s="12">
        <v>3511.1</v>
      </c>
      <c r="H80" s="12">
        <v>1.07</v>
      </c>
      <c r="I80" s="13">
        <v>0.05</v>
      </c>
      <c r="K80" s="32"/>
    </row>
    <row r="81" spans="1:11" s="19" customFormat="1" ht="25.5">
      <c r="A81" s="36" t="s">
        <v>32</v>
      </c>
      <c r="B81" s="40" t="s">
        <v>14</v>
      </c>
      <c r="C81" s="38"/>
      <c r="D81" s="38">
        <v>2092.02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50</v>
      </c>
      <c r="B82" s="30" t="s">
        <v>49</v>
      </c>
      <c r="C82" s="38"/>
      <c r="D82" s="38">
        <v>2195.49</v>
      </c>
      <c r="E82" s="37"/>
      <c r="F82" s="37"/>
      <c r="G82" s="12">
        <v>3511.1</v>
      </c>
      <c r="H82" s="12">
        <v>1.07</v>
      </c>
      <c r="I82" s="13">
        <v>0.03</v>
      </c>
      <c r="K82" s="32"/>
    </row>
    <row r="83" spans="1:11" s="19" customFormat="1" ht="25.5">
      <c r="A83" s="36" t="s">
        <v>46</v>
      </c>
      <c r="B83" s="30" t="s">
        <v>47</v>
      </c>
      <c r="C83" s="38"/>
      <c r="D83" s="38">
        <v>0</v>
      </c>
      <c r="E83" s="37"/>
      <c r="F83" s="37"/>
      <c r="G83" s="12">
        <v>3511.1</v>
      </c>
      <c r="H83" s="12">
        <v>1.07</v>
      </c>
      <c r="I83" s="13">
        <v>0.03</v>
      </c>
      <c r="K83" s="32"/>
    </row>
    <row r="84" spans="1:11" s="19" customFormat="1" ht="15">
      <c r="A84" s="36" t="s">
        <v>63</v>
      </c>
      <c r="B84" s="40" t="s">
        <v>49</v>
      </c>
      <c r="C84" s="38"/>
      <c r="D84" s="38">
        <v>0</v>
      </c>
      <c r="E84" s="37"/>
      <c r="F84" s="37"/>
      <c r="G84" s="12">
        <v>3511.1</v>
      </c>
      <c r="H84" s="12">
        <v>1.07</v>
      </c>
      <c r="I84" s="13">
        <v>0.22</v>
      </c>
      <c r="K84" s="32"/>
    </row>
    <row r="85" spans="1:11" s="19" customFormat="1" ht="18" customHeight="1">
      <c r="A85" s="36" t="s">
        <v>43</v>
      </c>
      <c r="B85" s="30" t="s">
        <v>6</v>
      </c>
      <c r="C85" s="67"/>
      <c r="D85" s="38">
        <v>7440.48</v>
      </c>
      <c r="E85" s="37"/>
      <c r="F85" s="37"/>
      <c r="G85" s="12">
        <v>3511.1</v>
      </c>
      <c r="H85" s="12">
        <v>1.07</v>
      </c>
      <c r="I85" s="13">
        <v>0.12</v>
      </c>
      <c r="K85" s="32"/>
    </row>
    <row r="86" spans="1:11" s="19" customFormat="1" ht="27.75" customHeight="1">
      <c r="A86" s="36" t="s">
        <v>112</v>
      </c>
      <c r="B86" s="40" t="s">
        <v>14</v>
      </c>
      <c r="C86" s="67"/>
      <c r="D86" s="67">
        <v>6201.8</v>
      </c>
      <c r="E86" s="39"/>
      <c r="F86" s="39"/>
      <c r="G86" s="12">
        <v>3511.1</v>
      </c>
      <c r="H86" s="12"/>
      <c r="I86" s="13"/>
      <c r="K86" s="32"/>
    </row>
    <row r="87" spans="1:11" s="19" customFormat="1" ht="27" customHeight="1">
      <c r="A87" s="36" t="s">
        <v>109</v>
      </c>
      <c r="B87" s="40" t="s">
        <v>49</v>
      </c>
      <c r="C87" s="67"/>
      <c r="D87" s="67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18" customHeight="1">
      <c r="A88" s="41" t="s">
        <v>113</v>
      </c>
      <c r="B88" s="40" t="s">
        <v>48</v>
      </c>
      <c r="C88" s="67"/>
      <c r="D88" s="67">
        <v>0</v>
      </c>
      <c r="E88" s="39"/>
      <c r="F88" s="39"/>
      <c r="G88" s="12">
        <v>3511.1</v>
      </c>
      <c r="H88" s="12"/>
      <c r="I88" s="13"/>
      <c r="K88" s="32"/>
    </row>
    <row r="89" spans="1:11" s="19" customFormat="1" ht="18" customHeight="1">
      <c r="A89" s="36" t="s">
        <v>114</v>
      </c>
      <c r="B89" s="40" t="s">
        <v>14</v>
      </c>
      <c r="C89" s="67"/>
      <c r="D89" s="67">
        <v>0</v>
      </c>
      <c r="E89" s="39"/>
      <c r="F89" s="39"/>
      <c r="G89" s="12">
        <v>3511.1</v>
      </c>
      <c r="H89" s="12"/>
      <c r="I89" s="13"/>
      <c r="K89" s="32"/>
    </row>
    <row r="90" spans="1:11" s="19" customFormat="1" ht="30">
      <c r="A90" s="31" t="s">
        <v>36</v>
      </c>
      <c r="B90" s="30"/>
      <c r="C90" s="23" t="s">
        <v>135</v>
      </c>
      <c r="D90" s="23">
        <v>0</v>
      </c>
      <c r="E90" s="23">
        <f>D90/G90</f>
        <v>0</v>
      </c>
      <c r="F90" s="23">
        <f>E90/12</f>
        <v>0</v>
      </c>
      <c r="G90" s="12">
        <v>3511.1</v>
      </c>
      <c r="H90" s="12">
        <v>1.07</v>
      </c>
      <c r="I90" s="13">
        <v>0.09</v>
      </c>
      <c r="K90" s="32"/>
    </row>
    <row r="91" spans="1:11" s="19" customFormat="1" ht="18.75" customHeight="1">
      <c r="A91" s="36" t="s">
        <v>115</v>
      </c>
      <c r="B91" s="30" t="s">
        <v>14</v>
      </c>
      <c r="C91" s="67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17.25" customHeight="1">
      <c r="A92" s="41" t="s">
        <v>116</v>
      </c>
      <c r="B92" s="40" t="s">
        <v>49</v>
      </c>
      <c r="C92" s="67"/>
      <c r="D92" s="28">
        <v>0</v>
      </c>
      <c r="E92" s="23"/>
      <c r="F92" s="23"/>
      <c r="G92" s="12">
        <v>3511.1</v>
      </c>
      <c r="H92" s="12"/>
      <c r="I92" s="13"/>
      <c r="K92" s="32"/>
    </row>
    <row r="93" spans="1:11" s="19" customFormat="1" ht="15">
      <c r="A93" s="36" t="s">
        <v>117</v>
      </c>
      <c r="B93" s="40" t="s">
        <v>48</v>
      </c>
      <c r="C93" s="67"/>
      <c r="D93" s="28">
        <v>0</v>
      </c>
      <c r="E93" s="23"/>
      <c r="F93" s="23"/>
      <c r="G93" s="12">
        <v>3511.1</v>
      </c>
      <c r="H93" s="12"/>
      <c r="I93" s="13"/>
      <c r="K93" s="32"/>
    </row>
    <row r="94" spans="1:11" s="19" customFormat="1" ht="25.5">
      <c r="A94" s="36" t="s">
        <v>118</v>
      </c>
      <c r="B94" s="40" t="s">
        <v>48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18.75" customHeight="1">
      <c r="A95" s="31" t="s">
        <v>119</v>
      </c>
      <c r="B95" s="30"/>
      <c r="C95" s="23" t="s">
        <v>136</v>
      </c>
      <c r="D95" s="23">
        <f>D97+D98+D99+D96+D100+D101</f>
        <v>17346.19</v>
      </c>
      <c r="E95" s="23">
        <f>D95/G95</f>
        <v>4.94</v>
      </c>
      <c r="F95" s="23">
        <f>E95/12</f>
        <v>0.41</v>
      </c>
      <c r="G95" s="12">
        <v>3511.1</v>
      </c>
      <c r="H95" s="12">
        <v>1.07</v>
      </c>
      <c r="I95" s="13">
        <v>0.2</v>
      </c>
      <c r="K95" s="32"/>
    </row>
    <row r="96" spans="1:11" s="19" customFormat="1" ht="17.25" customHeight="1">
      <c r="A96" s="36" t="s">
        <v>33</v>
      </c>
      <c r="B96" s="30" t="s">
        <v>6</v>
      </c>
      <c r="C96" s="38"/>
      <c r="D96" s="38">
        <f>E96*G96</f>
        <v>0</v>
      </c>
      <c r="E96" s="37"/>
      <c r="F96" s="37"/>
      <c r="G96" s="12">
        <v>3511.1</v>
      </c>
      <c r="H96" s="12">
        <v>1.07</v>
      </c>
      <c r="I96" s="13">
        <v>0</v>
      </c>
      <c r="K96" s="32"/>
    </row>
    <row r="97" spans="1:11" s="19" customFormat="1" ht="43.5" customHeight="1">
      <c r="A97" s="36" t="s">
        <v>120</v>
      </c>
      <c r="B97" s="30" t="s">
        <v>14</v>
      </c>
      <c r="C97" s="38"/>
      <c r="D97" s="38">
        <v>11419.63</v>
      </c>
      <c r="E97" s="37"/>
      <c r="F97" s="37"/>
      <c r="G97" s="12">
        <v>3511.1</v>
      </c>
      <c r="H97" s="12">
        <v>1.07</v>
      </c>
      <c r="I97" s="13">
        <v>0.18</v>
      </c>
      <c r="K97" s="32"/>
    </row>
    <row r="98" spans="1:11" s="19" customFormat="1" ht="41.25" customHeight="1">
      <c r="A98" s="36" t="s">
        <v>121</v>
      </c>
      <c r="B98" s="30" t="s">
        <v>14</v>
      </c>
      <c r="C98" s="38"/>
      <c r="D98" s="38">
        <v>1093.4</v>
      </c>
      <c r="E98" s="37"/>
      <c r="F98" s="37"/>
      <c r="G98" s="12">
        <v>3511.1</v>
      </c>
      <c r="H98" s="12">
        <v>1.07</v>
      </c>
      <c r="I98" s="13">
        <v>0.02</v>
      </c>
      <c r="K98" s="32"/>
    </row>
    <row r="99" spans="1:11" s="19" customFormat="1" ht="27.75" customHeight="1">
      <c r="A99" s="36" t="s">
        <v>52</v>
      </c>
      <c r="B99" s="30" t="s">
        <v>9</v>
      </c>
      <c r="C99" s="38"/>
      <c r="D99" s="38">
        <f>E99*G99</f>
        <v>0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22.5" customHeight="1">
      <c r="A100" s="36" t="s">
        <v>38</v>
      </c>
      <c r="B100" s="40" t="s">
        <v>122</v>
      </c>
      <c r="C100" s="38"/>
      <c r="D100" s="38">
        <v>4833.16</v>
      </c>
      <c r="E100" s="37"/>
      <c r="F100" s="37"/>
      <c r="G100" s="12">
        <v>3511.1</v>
      </c>
      <c r="H100" s="12"/>
      <c r="I100" s="13"/>
      <c r="K100" s="32"/>
    </row>
    <row r="101" spans="1:11" s="19" customFormat="1" ht="58.5" customHeight="1">
      <c r="A101" s="36" t="s">
        <v>123</v>
      </c>
      <c r="B101" s="40" t="s">
        <v>66</v>
      </c>
      <c r="C101" s="38"/>
      <c r="D101" s="38">
        <v>0</v>
      </c>
      <c r="E101" s="37"/>
      <c r="F101" s="37"/>
      <c r="G101" s="12">
        <v>3511.1</v>
      </c>
      <c r="H101" s="12">
        <v>1.07</v>
      </c>
      <c r="I101" s="13">
        <v>0</v>
      </c>
      <c r="K101" s="32"/>
    </row>
    <row r="102" spans="1:11" s="19" customFormat="1" ht="15">
      <c r="A102" s="31" t="s">
        <v>37</v>
      </c>
      <c r="B102" s="30"/>
      <c r="C102" s="23" t="s">
        <v>137</v>
      </c>
      <c r="D102" s="23">
        <f>D103</f>
        <v>1311.87</v>
      </c>
      <c r="E102" s="23">
        <f>D102/G102</f>
        <v>0.37</v>
      </c>
      <c r="F102" s="23">
        <f>E102/12</f>
        <v>0.03</v>
      </c>
      <c r="G102" s="12">
        <v>3511.1</v>
      </c>
      <c r="H102" s="12">
        <v>1.07</v>
      </c>
      <c r="I102" s="13">
        <v>0.14</v>
      </c>
      <c r="K102" s="32"/>
    </row>
    <row r="103" spans="1:11" s="19" customFormat="1" ht="15">
      <c r="A103" s="36" t="s">
        <v>34</v>
      </c>
      <c r="B103" s="30" t="s">
        <v>14</v>
      </c>
      <c r="C103" s="38"/>
      <c r="D103" s="38">
        <v>1311.87</v>
      </c>
      <c r="E103" s="37"/>
      <c r="F103" s="37"/>
      <c r="G103" s="12">
        <v>3511.1</v>
      </c>
      <c r="H103" s="12">
        <v>1.07</v>
      </c>
      <c r="I103" s="13">
        <v>0.02</v>
      </c>
      <c r="K103" s="32"/>
    </row>
    <row r="104" spans="1:11" s="12" customFormat="1" ht="15">
      <c r="A104" s="31" t="s">
        <v>40</v>
      </c>
      <c r="B104" s="22"/>
      <c r="C104" s="23" t="s">
        <v>138</v>
      </c>
      <c r="D104" s="23">
        <f>D105+D106</f>
        <v>35466.67</v>
      </c>
      <c r="E104" s="23">
        <f>D104/G104</f>
        <v>10.1</v>
      </c>
      <c r="F104" s="23">
        <f>E104/12</f>
        <v>0.84</v>
      </c>
      <c r="G104" s="12">
        <v>3511.1</v>
      </c>
      <c r="H104" s="12">
        <v>1.07</v>
      </c>
      <c r="I104" s="13">
        <v>0.37</v>
      </c>
      <c r="K104" s="32"/>
    </row>
    <row r="105" spans="1:11" s="19" customFormat="1" ht="41.25" customHeight="1">
      <c r="A105" s="41" t="s">
        <v>124</v>
      </c>
      <c r="B105" s="40" t="s">
        <v>19</v>
      </c>
      <c r="C105" s="38"/>
      <c r="D105" s="38">
        <v>20800</v>
      </c>
      <c r="E105" s="37"/>
      <c r="F105" s="37"/>
      <c r="G105" s="12">
        <v>3511.1</v>
      </c>
      <c r="H105" s="12">
        <v>1.07</v>
      </c>
      <c r="I105" s="13">
        <v>0.03</v>
      </c>
      <c r="K105" s="32"/>
    </row>
    <row r="106" spans="1:11" s="19" customFormat="1" ht="24.75" customHeight="1">
      <c r="A106" s="41" t="s">
        <v>165</v>
      </c>
      <c r="B106" s="40" t="s">
        <v>66</v>
      </c>
      <c r="C106" s="38"/>
      <c r="D106" s="38">
        <v>14666.67</v>
      </c>
      <c r="E106" s="37"/>
      <c r="F106" s="37"/>
      <c r="G106" s="12">
        <v>3511.1</v>
      </c>
      <c r="H106" s="12">
        <v>1.07</v>
      </c>
      <c r="I106" s="13">
        <v>0.34</v>
      </c>
      <c r="K106" s="32"/>
    </row>
    <row r="107" spans="1:11" s="12" customFormat="1" ht="15">
      <c r="A107" s="31" t="s">
        <v>39</v>
      </c>
      <c r="B107" s="22"/>
      <c r="C107" s="23" t="s">
        <v>139</v>
      </c>
      <c r="D107" s="23">
        <f>D108+D109</f>
        <v>20728.44</v>
      </c>
      <c r="E107" s="23">
        <f>D107/G107</f>
        <v>5.9</v>
      </c>
      <c r="F107" s="23">
        <f>E107/12</f>
        <v>0.49</v>
      </c>
      <c r="G107" s="12">
        <v>3511.1</v>
      </c>
      <c r="H107" s="12">
        <v>1.07</v>
      </c>
      <c r="I107" s="13">
        <v>0.37</v>
      </c>
      <c r="K107" s="32"/>
    </row>
    <row r="108" spans="1:9" s="19" customFormat="1" ht="21" customHeight="1">
      <c r="A108" s="36" t="s">
        <v>51</v>
      </c>
      <c r="B108" s="30" t="s">
        <v>45</v>
      </c>
      <c r="C108" s="38"/>
      <c r="D108" s="38">
        <v>20728.44</v>
      </c>
      <c r="E108" s="37"/>
      <c r="F108" s="37"/>
      <c r="G108" s="12">
        <v>3511.1</v>
      </c>
      <c r="H108" s="12">
        <v>1.07</v>
      </c>
      <c r="I108" s="13">
        <v>0.26</v>
      </c>
    </row>
    <row r="109" spans="1:9" s="19" customFormat="1" ht="21.75" customHeight="1">
      <c r="A109" s="36" t="s">
        <v>61</v>
      </c>
      <c r="B109" s="30" t="s">
        <v>45</v>
      </c>
      <c r="C109" s="38"/>
      <c r="D109" s="38">
        <v>0</v>
      </c>
      <c r="E109" s="37"/>
      <c r="F109" s="37"/>
      <c r="G109" s="12">
        <v>3511.1</v>
      </c>
      <c r="H109" s="12">
        <v>1.07</v>
      </c>
      <c r="I109" s="13">
        <v>0.12</v>
      </c>
    </row>
    <row r="110" spans="1:9" s="12" customFormat="1" ht="117">
      <c r="A110" s="31" t="s">
        <v>166</v>
      </c>
      <c r="B110" s="22" t="s">
        <v>9</v>
      </c>
      <c r="C110" s="35"/>
      <c r="D110" s="33">
        <v>50000</v>
      </c>
      <c r="E110" s="35">
        <f>D110/G110</f>
        <v>14.24</v>
      </c>
      <c r="F110" s="35">
        <f>E110/12</f>
        <v>1.19</v>
      </c>
      <c r="G110" s="12">
        <v>3511.1</v>
      </c>
      <c r="H110" s="12">
        <v>1.07</v>
      </c>
      <c r="I110" s="13">
        <v>0.3</v>
      </c>
    </row>
    <row r="111" spans="1:7" s="89" customFormat="1" ht="18.75">
      <c r="A111" s="115" t="s">
        <v>167</v>
      </c>
      <c r="B111" s="22" t="s">
        <v>6</v>
      </c>
      <c r="C111" s="86"/>
      <c r="D111" s="87">
        <f>2285.35+20690.41</f>
        <v>22975.76</v>
      </c>
      <c r="E111" s="86">
        <f>D111/G111</f>
        <v>6.54</v>
      </c>
      <c r="F111" s="35">
        <f>E111/12</f>
        <v>0.55</v>
      </c>
      <c r="G111" s="12">
        <v>3511.1</v>
      </c>
    </row>
    <row r="112" spans="1:7" s="89" customFormat="1" ht="18.75">
      <c r="A112" s="115" t="s">
        <v>168</v>
      </c>
      <c r="B112" s="22" t="s">
        <v>6</v>
      </c>
      <c r="C112" s="86"/>
      <c r="D112" s="87">
        <f>(2285.35+62733.6+5187.57)</f>
        <v>70206.52</v>
      </c>
      <c r="E112" s="86">
        <f>D112/G112</f>
        <v>20</v>
      </c>
      <c r="F112" s="35">
        <f>E112/12</f>
        <v>1.67</v>
      </c>
      <c r="G112" s="12">
        <v>3511.1</v>
      </c>
    </row>
    <row r="113" spans="1:7" s="89" customFormat="1" ht="18.75">
      <c r="A113" s="115" t="s">
        <v>169</v>
      </c>
      <c r="B113" s="22" t="s">
        <v>6</v>
      </c>
      <c r="C113" s="86"/>
      <c r="D113" s="87">
        <v>33518.74</v>
      </c>
      <c r="E113" s="86">
        <f>D113/G113</f>
        <v>9.55</v>
      </c>
      <c r="F113" s="35">
        <f>E113/12</f>
        <v>0.8</v>
      </c>
      <c r="G113" s="12">
        <v>3511.1</v>
      </c>
    </row>
    <row r="114" spans="1:7" s="89" customFormat="1" ht="18.75">
      <c r="A114" s="115" t="s">
        <v>170</v>
      </c>
      <c r="B114" s="22" t="s">
        <v>6</v>
      </c>
      <c r="C114" s="91"/>
      <c r="D114" s="92">
        <v>25619.09</v>
      </c>
      <c r="E114" s="86">
        <f>D114/G114</f>
        <v>7.3</v>
      </c>
      <c r="F114" s="35">
        <f>E114/12</f>
        <v>0.61</v>
      </c>
      <c r="G114" s="12">
        <v>3511.1</v>
      </c>
    </row>
    <row r="115" spans="1:9" s="43" customFormat="1" ht="24" customHeight="1" thickBot="1">
      <c r="A115" s="65" t="s">
        <v>64</v>
      </c>
      <c r="B115" s="108" t="s">
        <v>8</v>
      </c>
      <c r="C115" s="109"/>
      <c r="D115" s="110">
        <f>E115*G115</f>
        <v>86794.39</v>
      </c>
      <c r="E115" s="33">
        <f>12*F115</f>
        <v>24.72</v>
      </c>
      <c r="F115" s="33">
        <v>2.06</v>
      </c>
      <c r="G115" s="12">
        <v>3511.1</v>
      </c>
      <c r="I115" s="44"/>
    </row>
    <row r="116" spans="1:9" s="45" customFormat="1" ht="24" customHeight="1" thickBot="1">
      <c r="A116" s="65" t="s">
        <v>28</v>
      </c>
      <c r="B116" s="66"/>
      <c r="C116" s="68"/>
      <c r="D116" s="112">
        <f>D110+D107+D104+D102+D95+D90+D79+D64+D63+D61+D50+D49+D48+D40+D29+D15+D115+D62+D41+D42+D114+D113+D112+D111+D60</f>
        <v>1176468.02</v>
      </c>
      <c r="E116" s="112">
        <f>E110+E107+E104+E102+E95+E90+E79+E64+E63+E61+E50+E49+E48+E40+E29+E15+E115+E62+E41+E42+E114+E113+E112+E111+E60</f>
        <v>335.06</v>
      </c>
      <c r="F116" s="112">
        <f>F110+F107+F104+F102+F95+F90+F79+F64+F63+F61+F50+F49+F48+F40+F29+F15+F115+F62+F41+F42+F114+F113+F112+F111+F60</f>
        <v>27.94</v>
      </c>
      <c r="G116" s="12">
        <v>3511.1</v>
      </c>
      <c r="I116" s="46"/>
    </row>
    <row r="117" spans="7:9" s="47" customFormat="1" ht="19.5">
      <c r="G117" s="12">
        <v>3511.1</v>
      </c>
      <c r="I117" s="48"/>
    </row>
    <row r="118" spans="1:9" s="50" customFormat="1" ht="15">
      <c r="A118" s="49"/>
      <c r="G118" s="12">
        <v>3511.1</v>
      </c>
      <c r="I118" s="51"/>
    </row>
    <row r="119" spans="1:9" s="50" customFormat="1" ht="15">
      <c r="A119" s="49"/>
      <c r="G119" s="12">
        <v>3511.1</v>
      </c>
      <c r="I119" s="51"/>
    </row>
    <row r="120" spans="1:9" s="50" customFormat="1" ht="15">
      <c r="A120" s="49"/>
      <c r="G120" s="12">
        <v>3511.1</v>
      </c>
      <c r="I120" s="51"/>
    </row>
    <row r="121" spans="1:9" s="50" customFormat="1" ht="15.75" thickBot="1">
      <c r="A121" s="49"/>
      <c r="G121" s="12">
        <v>3511.1</v>
      </c>
      <c r="I121" s="51"/>
    </row>
    <row r="122" spans="1:9" s="52" customFormat="1" ht="38.25" thickBot="1">
      <c r="A122" s="71" t="s">
        <v>142</v>
      </c>
      <c r="B122" s="72"/>
      <c r="C122" s="73"/>
      <c r="D122" s="74">
        <f>SUM(D123:D140)</f>
        <v>1721134.43</v>
      </c>
      <c r="E122" s="74">
        <f>SUM(E123:E140)</f>
        <v>490.2</v>
      </c>
      <c r="F122" s="74">
        <f>SUM(F123:F140)</f>
        <v>40.85</v>
      </c>
      <c r="G122" s="45">
        <v>3511.1</v>
      </c>
      <c r="I122" s="53"/>
    </row>
    <row r="123" spans="1:9" s="50" customFormat="1" ht="15">
      <c r="A123" s="75" t="s">
        <v>143</v>
      </c>
      <c r="B123" s="76"/>
      <c r="C123" s="77"/>
      <c r="D123" s="78">
        <v>39149.15</v>
      </c>
      <c r="E123" s="79">
        <f>D123/G123</f>
        <v>11.15</v>
      </c>
      <c r="F123" s="80">
        <f>E123/12</f>
        <v>0.93</v>
      </c>
      <c r="G123" s="12">
        <v>3511.1</v>
      </c>
      <c r="I123" s="51"/>
    </row>
    <row r="124" spans="1:9" s="50" customFormat="1" ht="15" hidden="1">
      <c r="A124" s="81"/>
      <c r="B124" s="82"/>
      <c r="C124" s="83"/>
      <c r="D124" s="84"/>
      <c r="E124" s="79">
        <f aca="true" t="shared" si="0" ref="E124:E140">D124/G124</f>
        <v>0</v>
      </c>
      <c r="F124" s="80">
        <f aca="true" t="shared" si="1" ref="F124:F140">E124/12</f>
        <v>0</v>
      </c>
      <c r="G124" s="12">
        <v>3511.1</v>
      </c>
      <c r="I124" s="51"/>
    </row>
    <row r="125" spans="1:9" s="50" customFormat="1" ht="15" hidden="1">
      <c r="A125" s="81"/>
      <c r="B125" s="82"/>
      <c r="C125" s="83"/>
      <c r="D125" s="84"/>
      <c r="E125" s="79">
        <f t="shared" si="0"/>
        <v>0</v>
      </c>
      <c r="F125" s="80">
        <f t="shared" si="1"/>
        <v>0</v>
      </c>
      <c r="G125" s="12">
        <v>3511.1</v>
      </c>
      <c r="I125" s="51"/>
    </row>
    <row r="126" spans="1:9" s="50" customFormat="1" ht="15">
      <c r="A126" s="81" t="s">
        <v>144</v>
      </c>
      <c r="B126" s="82"/>
      <c r="C126" s="83"/>
      <c r="D126" s="84">
        <v>45356.26</v>
      </c>
      <c r="E126" s="79">
        <f t="shared" si="0"/>
        <v>12.92</v>
      </c>
      <c r="F126" s="80">
        <f t="shared" si="1"/>
        <v>1.08</v>
      </c>
      <c r="G126" s="12">
        <v>3511.1</v>
      </c>
      <c r="I126" s="51"/>
    </row>
    <row r="127" spans="1:9" s="50" customFormat="1" ht="15">
      <c r="A127" s="81" t="s">
        <v>156</v>
      </c>
      <c r="B127" s="82"/>
      <c r="C127" s="83"/>
      <c r="D127" s="84">
        <v>77642.39</v>
      </c>
      <c r="E127" s="79">
        <f t="shared" si="0"/>
        <v>22.11</v>
      </c>
      <c r="F127" s="80">
        <f t="shared" si="1"/>
        <v>1.84</v>
      </c>
      <c r="G127" s="12">
        <v>3511.1</v>
      </c>
      <c r="I127" s="51"/>
    </row>
    <row r="128" spans="1:9" s="50" customFormat="1" ht="15">
      <c r="A128" s="81" t="s">
        <v>157</v>
      </c>
      <c r="B128" s="82"/>
      <c r="C128" s="83"/>
      <c r="D128" s="84">
        <v>343353.62</v>
      </c>
      <c r="E128" s="79">
        <f t="shared" si="0"/>
        <v>97.79</v>
      </c>
      <c r="F128" s="80">
        <f t="shared" si="1"/>
        <v>8.15</v>
      </c>
      <c r="G128" s="12">
        <v>3511.1</v>
      </c>
      <c r="I128" s="51"/>
    </row>
    <row r="129" spans="1:9" s="50" customFormat="1" ht="15">
      <c r="A129" s="81" t="s">
        <v>145</v>
      </c>
      <c r="B129" s="82"/>
      <c r="C129" s="83"/>
      <c r="D129" s="84">
        <v>7913.12</v>
      </c>
      <c r="E129" s="79">
        <f t="shared" si="0"/>
        <v>2.25</v>
      </c>
      <c r="F129" s="80">
        <f t="shared" si="1"/>
        <v>0.19</v>
      </c>
      <c r="G129" s="12">
        <v>3511.1</v>
      </c>
      <c r="I129" s="51"/>
    </row>
    <row r="130" spans="1:9" s="50" customFormat="1" ht="15">
      <c r="A130" s="81" t="s">
        <v>146</v>
      </c>
      <c r="B130" s="82"/>
      <c r="C130" s="83"/>
      <c r="D130" s="84">
        <v>146107.92</v>
      </c>
      <c r="E130" s="79">
        <f t="shared" si="0"/>
        <v>41.61</v>
      </c>
      <c r="F130" s="80">
        <f t="shared" si="1"/>
        <v>3.47</v>
      </c>
      <c r="G130" s="12">
        <v>3511.1</v>
      </c>
      <c r="I130" s="51"/>
    </row>
    <row r="131" spans="1:9" s="50" customFormat="1" ht="15">
      <c r="A131" s="75" t="s">
        <v>147</v>
      </c>
      <c r="B131" s="76"/>
      <c r="C131" s="77"/>
      <c r="D131" s="78">
        <v>32555.81</v>
      </c>
      <c r="E131" s="79">
        <f t="shared" si="0"/>
        <v>9.27</v>
      </c>
      <c r="F131" s="80">
        <f t="shared" si="1"/>
        <v>0.77</v>
      </c>
      <c r="G131" s="12">
        <v>3511.1</v>
      </c>
      <c r="I131" s="51"/>
    </row>
    <row r="132" spans="1:9" s="50" customFormat="1" ht="15">
      <c r="A132" s="81" t="s">
        <v>158</v>
      </c>
      <c r="B132" s="82"/>
      <c r="C132" s="83"/>
      <c r="D132" s="84">
        <v>24371.24</v>
      </c>
      <c r="E132" s="79">
        <f t="shared" si="0"/>
        <v>6.94</v>
      </c>
      <c r="F132" s="80">
        <f t="shared" si="1"/>
        <v>0.58</v>
      </c>
      <c r="G132" s="12">
        <v>3511.1</v>
      </c>
      <c r="I132" s="51"/>
    </row>
    <row r="133" spans="1:9" s="50" customFormat="1" ht="15">
      <c r="A133" s="81" t="s">
        <v>148</v>
      </c>
      <c r="B133" s="82"/>
      <c r="C133" s="83"/>
      <c r="D133" s="84">
        <v>4412.88</v>
      </c>
      <c r="E133" s="79">
        <f t="shared" si="0"/>
        <v>1.26</v>
      </c>
      <c r="F133" s="80">
        <f t="shared" si="1"/>
        <v>0.11</v>
      </c>
      <c r="G133" s="12">
        <v>3511.1</v>
      </c>
      <c r="I133" s="51"/>
    </row>
    <row r="134" spans="1:9" s="50" customFormat="1" ht="15">
      <c r="A134" s="81" t="s">
        <v>149</v>
      </c>
      <c r="B134" s="82"/>
      <c r="C134" s="83"/>
      <c r="D134" s="84">
        <v>4985.27</v>
      </c>
      <c r="E134" s="79">
        <f t="shared" si="0"/>
        <v>1.42</v>
      </c>
      <c r="F134" s="80">
        <f t="shared" si="1"/>
        <v>0.12</v>
      </c>
      <c r="G134" s="12">
        <v>3511.1</v>
      </c>
      <c r="I134" s="51"/>
    </row>
    <row r="135" spans="1:9" s="50" customFormat="1" ht="15">
      <c r="A135" s="81" t="s">
        <v>150</v>
      </c>
      <c r="B135" s="82"/>
      <c r="C135" s="83"/>
      <c r="D135" s="84">
        <v>7643.22</v>
      </c>
      <c r="E135" s="79">
        <f t="shared" si="0"/>
        <v>2.18</v>
      </c>
      <c r="F135" s="80">
        <f t="shared" si="1"/>
        <v>0.18</v>
      </c>
      <c r="G135" s="12">
        <v>3511.1</v>
      </c>
      <c r="I135" s="51"/>
    </row>
    <row r="136" spans="1:9" s="50" customFormat="1" ht="15">
      <c r="A136" s="81" t="s">
        <v>151</v>
      </c>
      <c r="B136" s="82"/>
      <c r="C136" s="83"/>
      <c r="D136" s="84">
        <v>17603.54</v>
      </c>
      <c r="E136" s="79">
        <f t="shared" si="0"/>
        <v>5.01</v>
      </c>
      <c r="F136" s="80">
        <f t="shared" si="1"/>
        <v>0.42</v>
      </c>
      <c r="G136" s="12">
        <v>3511.1</v>
      </c>
      <c r="I136" s="51"/>
    </row>
    <row r="137" spans="1:9" s="50" customFormat="1" ht="15">
      <c r="A137" s="81" t="s">
        <v>152</v>
      </c>
      <c r="B137" s="82"/>
      <c r="C137" s="83"/>
      <c r="D137" s="84">
        <v>5218.31</v>
      </c>
      <c r="E137" s="79">
        <f t="shared" si="0"/>
        <v>1.49</v>
      </c>
      <c r="F137" s="80">
        <f t="shared" si="1"/>
        <v>0.12</v>
      </c>
      <c r="G137" s="12">
        <v>3511.1</v>
      </c>
      <c r="I137" s="51"/>
    </row>
    <row r="138" spans="1:9" s="50" customFormat="1" ht="15">
      <c r="A138" s="81" t="s">
        <v>153</v>
      </c>
      <c r="B138" s="82"/>
      <c r="C138" s="83"/>
      <c r="D138" s="84">
        <v>94958.7</v>
      </c>
      <c r="E138" s="79">
        <f t="shared" si="0"/>
        <v>27.05</v>
      </c>
      <c r="F138" s="80">
        <f t="shared" si="1"/>
        <v>2.25</v>
      </c>
      <c r="G138" s="12">
        <v>3511.1</v>
      </c>
      <c r="I138" s="51"/>
    </row>
    <row r="139" spans="1:9" s="50" customFormat="1" ht="15">
      <c r="A139" s="81" t="s">
        <v>154</v>
      </c>
      <c r="B139" s="82"/>
      <c r="C139" s="83"/>
      <c r="D139" s="84">
        <v>94473</v>
      </c>
      <c r="E139" s="79">
        <f t="shared" si="0"/>
        <v>26.91</v>
      </c>
      <c r="F139" s="80">
        <f t="shared" si="1"/>
        <v>2.24</v>
      </c>
      <c r="G139" s="12">
        <v>3511.1</v>
      </c>
      <c r="I139" s="51"/>
    </row>
    <row r="140" spans="1:9" s="50" customFormat="1" ht="15">
      <c r="A140" s="113" t="s">
        <v>155</v>
      </c>
      <c r="B140" s="76"/>
      <c r="C140" s="114"/>
      <c r="D140" s="79">
        <v>775390</v>
      </c>
      <c r="E140" s="79">
        <f t="shared" si="0"/>
        <v>220.84</v>
      </c>
      <c r="F140" s="80">
        <f t="shared" si="1"/>
        <v>18.4</v>
      </c>
      <c r="G140" s="12">
        <v>3511.1</v>
      </c>
      <c r="I140" s="51"/>
    </row>
    <row r="141" spans="1:9" s="50" customFormat="1" ht="12.75">
      <c r="A141" s="49"/>
      <c r="I141" s="51"/>
    </row>
    <row r="142" spans="1:9" s="50" customFormat="1" ht="13.5" thickBot="1">
      <c r="A142" s="49"/>
      <c r="I142" s="51"/>
    </row>
    <row r="143" spans="1:9" s="47" customFormat="1" ht="20.25" thickBot="1">
      <c r="A143" s="54" t="s">
        <v>62</v>
      </c>
      <c r="B143" s="55"/>
      <c r="C143" s="55"/>
      <c r="D143" s="85">
        <f>D116+D122</f>
        <v>2897602.45</v>
      </c>
      <c r="E143" s="85">
        <f>E116+E122</f>
        <v>825.26</v>
      </c>
      <c r="F143" s="85">
        <f>F116+F122</f>
        <v>68.79</v>
      </c>
      <c r="I143" s="48"/>
    </row>
    <row r="144" spans="1:9" s="50" customFormat="1" ht="12.75">
      <c r="A144" s="49"/>
      <c r="I144" s="51"/>
    </row>
    <row r="145" spans="1:9" s="50" customFormat="1" ht="12.75">
      <c r="A145" s="49"/>
      <c r="I145" s="51"/>
    </row>
    <row r="146" spans="1:9" s="50" customFormat="1" ht="12.75">
      <c r="A146" s="49"/>
      <c r="I146" s="51"/>
    </row>
    <row r="147" spans="1:9" s="50" customFormat="1" ht="12.75">
      <c r="A147" s="49"/>
      <c r="I147" s="51"/>
    </row>
    <row r="148" spans="1:9" s="50" customFormat="1" ht="12.75">
      <c r="A148" s="49"/>
      <c r="I148" s="51"/>
    </row>
    <row r="149" spans="1:9" s="59" customFormat="1" ht="18.75">
      <c r="A149" s="56"/>
      <c r="B149" s="57"/>
      <c r="C149" s="58"/>
      <c r="D149" s="58"/>
      <c r="E149" s="58"/>
      <c r="F149" s="58"/>
      <c r="I149" s="60"/>
    </row>
    <row r="150" spans="1:9" s="47" customFormat="1" ht="19.5">
      <c r="A150" s="61"/>
      <c r="B150" s="62"/>
      <c r="C150" s="63"/>
      <c r="D150" s="63"/>
      <c r="E150" s="63"/>
      <c r="F150" s="63"/>
      <c r="I150" s="48"/>
    </row>
    <row r="151" spans="1:9" s="50" customFormat="1" ht="14.25">
      <c r="A151" s="136" t="s">
        <v>26</v>
      </c>
      <c r="B151" s="136"/>
      <c r="C151" s="136"/>
      <c r="D151" s="136"/>
      <c r="I151" s="51"/>
    </row>
    <row r="152" s="50" customFormat="1" ht="12.75">
      <c r="I152" s="51"/>
    </row>
    <row r="153" spans="1:9" s="50" customFormat="1" ht="12.75">
      <c r="A153" s="49" t="s">
        <v>27</v>
      </c>
      <c r="I153" s="51"/>
    </row>
    <row r="154" s="50" customFormat="1" ht="12.75">
      <c r="I154" s="51"/>
    </row>
    <row r="155" s="50" customFormat="1" ht="12.75">
      <c r="I155" s="51"/>
    </row>
    <row r="156" s="50" customFormat="1" ht="12.75">
      <c r="I156" s="51"/>
    </row>
    <row r="157" s="50" customFormat="1" ht="12.75">
      <c r="I157" s="51"/>
    </row>
    <row r="158" s="50" customFormat="1" ht="12.75">
      <c r="I158" s="51"/>
    </row>
    <row r="159" s="50" customFormat="1" ht="12.75">
      <c r="I159" s="51"/>
    </row>
    <row r="160" s="50" customFormat="1" ht="12.75">
      <c r="I160" s="51"/>
    </row>
    <row r="161" s="50" customFormat="1" ht="12.75">
      <c r="I161" s="51"/>
    </row>
    <row r="162" s="50" customFormat="1" ht="12.75">
      <c r="I162" s="51"/>
    </row>
    <row r="163" s="50" customFormat="1" ht="12.75">
      <c r="I163" s="51"/>
    </row>
    <row r="164" s="50" customFormat="1" ht="12.75">
      <c r="I164" s="51"/>
    </row>
    <row r="165" s="50" customFormat="1" ht="12.75">
      <c r="I165" s="51"/>
    </row>
    <row r="166" s="50" customFormat="1" ht="12.75">
      <c r="I166" s="51"/>
    </row>
    <row r="167" s="50" customFormat="1" ht="12.75">
      <c r="I167" s="51"/>
    </row>
    <row r="168" s="50" customFormat="1" ht="12.75">
      <c r="I168" s="51"/>
    </row>
    <row r="169" s="50" customFormat="1" ht="12.75">
      <c r="I169" s="51"/>
    </row>
    <row r="170" s="50" customFormat="1" ht="12.75">
      <c r="I170" s="51"/>
    </row>
    <row r="171" s="50" customFormat="1" ht="12.75">
      <c r="I171" s="51"/>
    </row>
  </sheetData>
  <sheetProtection/>
  <mergeCells count="12">
    <mergeCell ref="A8:F8"/>
    <mergeCell ref="A9:F9"/>
    <mergeCell ref="A10:F10"/>
    <mergeCell ref="A11:F11"/>
    <mergeCell ref="A14:F14"/>
    <mergeCell ref="A151:D151"/>
    <mergeCell ref="A1:F1"/>
    <mergeCell ref="B2:F2"/>
    <mergeCell ref="B3:F3"/>
    <mergeCell ref="B4:F4"/>
    <mergeCell ref="A5:F5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workbookViewId="0" topLeftCell="A70">
      <selection activeCell="F130" sqref="F130:F13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22" t="s">
        <v>140</v>
      </c>
      <c r="B1" s="123"/>
      <c r="C1" s="123"/>
      <c r="D1" s="123"/>
      <c r="E1" s="123"/>
      <c r="F1" s="123"/>
    </row>
    <row r="2" spans="2:6" ht="12.75" customHeight="1">
      <c r="B2" s="124"/>
      <c r="C2" s="124"/>
      <c r="D2" s="124"/>
      <c r="E2" s="123"/>
      <c r="F2" s="123"/>
    </row>
    <row r="3" spans="1:6" ht="23.25" customHeight="1">
      <c r="A3" s="64" t="s">
        <v>163</v>
      </c>
      <c r="B3" s="124" t="s">
        <v>0</v>
      </c>
      <c r="C3" s="124"/>
      <c r="D3" s="124"/>
      <c r="E3" s="123"/>
      <c r="F3" s="123"/>
    </row>
    <row r="4" spans="2:6" ht="14.25" customHeight="1">
      <c r="B4" s="124" t="s">
        <v>141</v>
      </c>
      <c r="C4" s="124"/>
      <c r="D4" s="124"/>
      <c r="E4" s="123"/>
      <c r="F4" s="123"/>
    </row>
    <row r="5" spans="1:9" ht="33" customHeight="1">
      <c r="A5" s="125"/>
      <c r="B5" s="125"/>
      <c r="C5" s="125"/>
      <c r="D5" s="125"/>
      <c r="E5" s="125"/>
      <c r="F5" s="125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125" t="s">
        <v>164</v>
      </c>
      <c r="B7" s="125"/>
      <c r="C7" s="125"/>
      <c r="D7" s="125"/>
      <c r="E7" s="125"/>
      <c r="F7" s="125"/>
      <c r="G7" s="3"/>
    </row>
    <row r="8" spans="1:9" s="4" customFormat="1" ht="22.5" customHeight="1">
      <c r="A8" s="126" t="s">
        <v>1</v>
      </c>
      <c r="B8" s="126"/>
      <c r="C8" s="126"/>
      <c r="D8" s="126"/>
      <c r="E8" s="127"/>
      <c r="F8" s="127"/>
      <c r="I8" s="5"/>
    </row>
    <row r="9" spans="1:6" s="6" customFormat="1" ht="18.75" customHeight="1">
      <c r="A9" s="126" t="s">
        <v>72</v>
      </c>
      <c r="B9" s="126"/>
      <c r="C9" s="126"/>
      <c r="D9" s="126"/>
      <c r="E9" s="127"/>
      <c r="F9" s="127"/>
    </row>
    <row r="10" spans="1:6" s="7" customFormat="1" ht="17.25" customHeight="1">
      <c r="A10" s="128" t="s">
        <v>53</v>
      </c>
      <c r="B10" s="128"/>
      <c r="C10" s="128"/>
      <c r="D10" s="128"/>
      <c r="E10" s="129"/>
      <c r="F10" s="129"/>
    </row>
    <row r="11" spans="1:6" s="6" customFormat="1" ht="30" customHeight="1" thickBot="1">
      <c r="A11" s="130" t="s">
        <v>54</v>
      </c>
      <c r="B11" s="130"/>
      <c r="C11" s="130"/>
      <c r="D11" s="130"/>
      <c r="E11" s="131"/>
      <c r="F11" s="131"/>
    </row>
    <row r="12" spans="1:9" s="12" customFormat="1" ht="139.5" customHeight="1" thickBot="1">
      <c r="A12" s="8" t="s">
        <v>2</v>
      </c>
      <c r="B12" s="9" t="s">
        <v>3</v>
      </c>
      <c r="C12" s="10" t="s">
        <v>73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32"/>
      <c r="B14" s="133"/>
      <c r="C14" s="133"/>
      <c r="D14" s="133"/>
      <c r="E14" s="134"/>
      <c r="F14" s="135"/>
      <c r="I14" s="20"/>
    </row>
    <row r="15" spans="1:9" s="12" customFormat="1" ht="15">
      <c r="A15" s="21" t="s">
        <v>68</v>
      </c>
      <c r="B15" s="22" t="s">
        <v>6</v>
      </c>
      <c r="C15" s="24" t="s">
        <v>126</v>
      </c>
      <c r="D15" s="24">
        <f>E15*G15</f>
        <v>157578.17</v>
      </c>
      <c r="E15" s="23">
        <f>F15*12</f>
        <v>44.88</v>
      </c>
      <c r="F15" s="23">
        <f>F26+F28</f>
        <v>3.74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69" t="s">
        <v>55</v>
      </c>
      <c r="B16" s="70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69" t="s">
        <v>57</v>
      </c>
      <c r="B17" s="70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69" t="s">
        <v>74</v>
      </c>
      <c r="B18" s="70" t="s">
        <v>19</v>
      </c>
      <c r="C18" s="24"/>
      <c r="D18" s="24"/>
      <c r="E18" s="23"/>
      <c r="F18" s="23"/>
      <c r="G18" s="12">
        <v>3511.1</v>
      </c>
      <c r="I18" s="13"/>
    </row>
    <row r="19" spans="1:8" s="12" customFormat="1" ht="15">
      <c r="A19" s="69" t="s">
        <v>75</v>
      </c>
      <c r="B19" s="70" t="s">
        <v>56</v>
      </c>
      <c r="C19" s="28"/>
      <c r="D19" s="104"/>
      <c r="E19" s="27"/>
      <c r="F19" s="27"/>
      <c r="H19" s="13"/>
    </row>
    <row r="20" spans="1:8" s="12" customFormat="1" ht="15">
      <c r="A20" s="69" t="s">
        <v>76</v>
      </c>
      <c r="B20" s="70" t="s">
        <v>56</v>
      </c>
      <c r="C20" s="24"/>
      <c r="D20" s="105"/>
      <c r="E20" s="23"/>
      <c r="F20" s="23"/>
      <c r="H20" s="13"/>
    </row>
    <row r="21" spans="1:8" s="88" customFormat="1" ht="25.5">
      <c r="A21" s="102" t="s">
        <v>77</v>
      </c>
      <c r="B21" s="103" t="s">
        <v>9</v>
      </c>
      <c r="C21" s="106"/>
      <c r="D21" s="98"/>
      <c r="E21" s="99"/>
      <c r="F21" s="99"/>
      <c r="H21" s="100"/>
    </row>
    <row r="22" spans="1:6" s="88" customFormat="1" ht="18.75">
      <c r="A22" s="102" t="s">
        <v>78</v>
      </c>
      <c r="B22" s="103" t="s">
        <v>11</v>
      </c>
      <c r="C22" s="99"/>
      <c r="D22" s="98"/>
      <c r="E22" s="99"/>
      <c r="F22" s="107"/>
    </row>
    <row r="23" spans="1:6" s="88" customFormat="1" ht="18.75">
      <c r="A23" s="102" t="s">
        <v>161</v>
      </c>
      <c r="B23" s="103" t="s">
        <v>56</v>
      </c>
      <c r="C23" s="99"/>
      <c r="D23" s="98"/>
      <c r="E23" s="99"/>
      <c r="F23" s="107"/>
    </row>
    <row r="24" spans="1:8" s="88" customFormat="1" ht="15">
      <c r="A24" s="102" t="s">
        <v>162</v>
      </c>
      <c r="B24" s="103" t="s">
        <v>56</v>
      </c>
      <c r="C24" s="106"/>
      <c r="D24" s="98"/>
      <c r="E24" s="99"/>
      <c r="F24" s="99"/>
      <c r="H24" s="100"/>
    </row>
    <row r="25" spans="1:8" s="88" customFormat="1" ht="15">
      <c r="A25" s="102" t="s">
        <v>79</v>
      </c>
      <c r="B25" s="103" t="s">
        <v>14</v>
      </c>
      <c r="C25" s="106"/>
      <c r="D25" s="98"/>
      <c r="E25" s="99"/>
      <c r="F25" s="99"/>
      <c r="H25" s="100"/>
    </row>
    <row r="26" spans="1:9" s="12" customFormat="1" ht="15">
      <c r="A26" s="21" t="s">
        <v>67</v>
      </c>
      <c r="B26" s="26"/>
      <c r="C26" s="28"/>
      <c r="D26" s="28"/>
      <c r="E26" s="27"/>
      <c r="F26" s="23">
        <v>3.61</v>
      </c>
      <c r="G26" s="12">
        <v>3511.1</v>
      </c>
      <c r="I26" s="13"/>
    </row>
    <row r="27" spans="1:9" s="12" customFormat="1" ht="15">
      <c r="A27" s="25" t="s">
        <v>65</v>
      </c>
      <c r="B27" s="26" t="s">
        <v>56</v>
      </c>
      <c r="C27" s="28"/>
      <c r="D27" s="28"/>
      <c r="E27" s="27"/>
      <c r="F27" s="27">
        <v>0.13</v>
      </c>
      <c r="G27" s="12">
        <v>3511.1</v>
      </c>
      <c r="I27" s="13"/>
    </row>
    <row r="28" spans="1:9" s="12" customFormat="1" ht="15">
      <c r="A28" s="21" t="s">
        <v>67</v>
      </c>
      <c r="B28" s="26"/>
      <c r="C28" s="28"/>
      <c r="D28" s="28"/>
      <c r="E28" s="27"/>
      <c r="F28" s="23">
        <f>F27</f>
        <v>0.13</v>
      </c>
      <c r="G28" s="12">
        <v>3511.1</v>
      </c>
      <c r="I28" s="13"/>
    </row>
    <row r="29" spans="1:9" s="12" customFormat="1" ht="30">
      <c r="A29" s="21" t="s">
        <v>7</v>
      </c>
      <c r="B29" s="29" t="s">
        <v>8</v>
      </c>
      <c r="C29" s="24" t="s">
        <v>127</v>
      </c>
      <c r="D29" s="24">
        <f>E29*G29</f>
        <v>149151.53</v>
      </c>
      <c r="E29" s="23">
        <f>F29*12</f>
        <v>42.48</v>
      </c>
      <c r="F29" s="23">
        <v>3.54</v>
      </c>
      <c r="G29" s="12">
        <v>3511.1</v>
      </c>
      <c r="H29" s="12">
        <v>1.07</v>
      </c>
      <c r="I29" s="13">
        <v>2.35</v>
      </c>
    </row>
    <row r="30" spans="1:9" s="12" customFormat="1" ht="15">
      <c r="A30" s="69" t="s">
        <v>80</v>
      </c>
      <c r="B30" s="70" t="s">
        <v>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69" t="s">
        <v>81</v>
      </c>
      <c r="B31" s="70" t="s">
        <v>82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69" t="s">
        <v>83</v>
      </c>
      <c r="B32" s="70" t="s">
        <v>84</v>
      </c>
      <c r="C32" s="24"/>
      <c r="D32" s="24"/>
      <c r="E32" s="23"/>
      <c r="F32" s="23"/>
      <c r="G32" s="12">
        <v>3511.1</v>
      </c>
      <c r="I32" s="13"/>
    </row>
    <row r="33" spans="1:9" s="12" customFormat="1" ht="15">
      <c r="A33" s="69" t="s">
        <v>58</v>
      </c>
      <c r="B33" s="70" t="s">
        <v>8</v>
      </c>
      <c r="C33" s="24"/>
      <c r="D33" s="24"/>
      <c r="E33" s="23"/>
      <c r="F33" s="23"/>
      <c r="G33" s="12">
        <v>3511.1</v>
      </c>
      <c r="I33" s="13"/>
    </row>
    <row r="34" spans="1:9" s="12" customFormat="1" ht="25.5">
      <c r="A34" s="69" t="s">
        <v>59</v>
      </c>
      <c r="B34" s="70" t="s">
        <v>9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69" t="s">
        <v>85</v>
      </c>
      <c r="B35" s="70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15">
      <c r="A36" s="69" t="s">
        <v>86</v>
      </c>
      <c r="B36" s="70" t="s">
        <v>8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69" t="s">
        <v>87</v>
      </c>
      <c r="B37" s="70" t="s">
        <v>60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69" t="s">
        <v>88</v>
      </c>
      <c r="B38" s="70" t="s">
        <v>9</v>
      </c>
      <c r="C38" s="24"/>
      <c r="D38" s="24"/>
      <c r="E38" s="23"/>
      <c r="F38" s="23"/>
      <c r="G38" s="12">
        <v>3511.1</v>
      </c>
      <c r="I38" s="13"/>
    </row>
    <row r="39" spans="1:9" s="12" customFormat="1" ht="25.5">
      <c r="A39" s="69" t="s">
        <v>89</v>
      </c>
      <c r="B39" s="70" t="s">
        <v>8</v>
      </c>
      <c r="C39" s="24"/>
      <c r="D39" s="24"/>
      <c r="E39" s="23"/>
      <c r="F39" s="23"/>
      <c r="G39" s="12">
        <v>3511.1</v>
      </c>
      <c r="I39" s="13"/>
    </row>
    <row r="40" spans="1:9" s="32" customFormat="1" ht="15">
      <c r="A40" s="31" t="s">
        <v>10</v>
      </c>
      <c r="B40" s="22" t="s">
        <v>11</v>
      </c>
      <c r="C40" s="24" t="s">
        <v>126</v>
      </c>
      <c r="D40" s="24">
        <f>E40*G40</f>
        <v>37919.88</v>
      </c>
      <c r="E40" s="23">
        <f>F40*12</f>
        <v>10.8</v>
      </c>
      <c r="F40" s="23">
        <v>0.9</v>
      </c>
      <c r="G40" s="12">
        <v>3511.1</v>
      </c>
      <c r="H40" s="12">
        <v>1.07</v>
      </c>
      <c r="I40" s="13">
        <v>0.6</v>
      </c>
    </row>
    <row r="41" spans="1:9" s="12" customFormat="1" ht="15">
      <c r="A41" s="31" t="s">
        <v>12</v>
      </c>
      <c r="B41" s="22" t="s">
        <v>13</v>
      </c>
      <c r="C41" s="24" t="s">
        <v>126</v>
      </c>
      <c r="D41" s="24">
        <f>E41*G41</f>
        <v>123450.28</v>
      </c>
      <c r="E41" s="23">
        <f>F41*12</f>
        <v>35.16</v>
      </c>
      <c r="F41" s="23">
        <v>2.93</v>
      </c>
      <c r="G41" s="12">
        <v>3511.1</v>
      </c>
      <c r="H41" s="12">
        <v>1.07</v>
      </c>
      <c r="I41" s="13">
        <v>1.94</v>
      </c>
    </row>
    <row r="42" spans="1:9" s="12" customFormat="1" ht="17.25" customHeight="1">
      <c r="A42" s="31" t="s">
        <v>90</v>
      </c>
      <c r="B42" s="22" t="s">
        <v>8</v>
      </c>
      <c r="C42" s="24" t="s">
        <v>130</v>
      </c>
      <c r="D42" s="24">
        <v>0</v>
      </c>
      <c r="E42" s="23">
        <f>D42/G42</f>
        <v>0</v>
      </c>
      <c r="F42" s="23">
        <f>E42/12</f>
        <v>0</v>
      </c>
      <c r="G42" s="12">
        <v>3511.1</v>
      </c>
      <c r="I42" s="13"/>
    </row>
    <row r="43" spans="1:9" s="12" customFormat="1" ht="21" customHeight="1">
      <c r="A43" s="69" t="s">
        <v>91</v>
      </c>
      <c r="B43" s="70" t="s">
        <v>19</v>
      </c>
      <c r="C43" s="24"/>
      <c r="D43" s="24"/>
      <c r="E43" s="23"/>
      <c r="F43" s="23"/>
      <c r="G43" s="12">
        <v>3511.1</v>
      </c>
      <c r="I43" s="13"/>
    </row>
    <row r="44" spans="1:9" s="12" customFormat="1" ht="20.25" customHeight="1">
      <c r="A44" s="69" t="s">
        <v>92</v>
      </c>
      <c r="B44" s="70" t="s">
        <v>14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69" t="s">
        <v>93</v>
      </c>
      <c r="B45" s="70" t="s">
        <v>94</v>
      </c>
      <c r="C45" s="24"/>
      <c r="D45" s="24"/>
      <c r="E45" s="23"/>
      <c r="F45" s="23"/>
      <c r="G45" s="12">
        <v>3511.1</v>
      </c>
      <c r="I45" s="13"/>
    </row>
    <row r="46" spans="1:9" s="12" customFormat="1" ht="23.25" customHeight="1">
      <c r="A46" s="69" t="s">
        <v>95</v>
      </c>
      <c r="B46" s="70" t="s">
        <v>96</v>
      </c>
      <c r="C46" s="24"/>
      <c r="D46" s="24"/>
      <c r="E46" s="23"/>
      <c r="F46" s="23"/>
      <c r="G46" s="12">
        <v>3511.1</v>
      </c>
      <c r="I46" s="13"/>
    </row>
    <row r="47" spans="1:9" s="12" customFormat="1" ht="21.75" customHeight="1">
      <c r="A47" s="69" t="s">
        <v>97</v>
      </c>
      <c r="B47" s="70" t="s">
        <v>94</v>
      </c>
      <c r="C47" s="24"/>
      <c r="D47" s="24"/>
      <c r="E47" s="23"/>
      <c r="F47" s="23"/>
      <c r="G47" s="12">
        <v>3511.1</v>
      </c>
      <c r="I47" s="13"/>
    </row>
    <row r="48" spans="1:9" s="19" customFormat="1" ht="30">
      <c r="A48" s="31" t="s">
        <v>98</v>
      </c>
      <c r="B48" s="22" t="s">
        <v>6</v>
      </c>
      <c r="C48" s="24" t="s">
        <v>128</v>
      </c>
      <c r="D48" s="24">
        <v>2439.99</v>
      </c>
      <c r="E48" s="23">
        <f>D48/G48</f>
        <v>0.69</v>
      </c>
      <c r="F48" s="23">
        <f>E48/12</f>
        <v>0.06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99</v>
      </c>
      <c r="B49" s="22" t="s">
        <v>6</v>
      </c>
      <c r="C49" s="24" t="s">
        <v>128</v>
      </c>
      <c r="D49" s="24">
        <v>15405.72</v>
      </c>
      <c r="E49" s="23">
        <f>D49/G49</f>
        <v>4.39</v>
      </c>
      <c r="F49" s="23">
        <f>E49/12</f>
        <v>0.37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131</v>
      </c>
      <c r="D50" s="24">
        <f>E50*G50</f>
        <v>9269.3</v>
      </c>
      <c r="E50" s="23">
        <f>F50*12</f>
        <v>2.64</v>
      </c>
      <c r="F50" s="23">
        <v>0.22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1" t="s">
        <v>100</v>
      </c>
      <c r="B51" s="42" t="s">
        <v>66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1" t="s">
        <v>101</v>
      </c>
      <c r="B52" s="42" t="s">
        <v>66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1" t="s">
        <v>102</v>
      </c>
      <c r="B53" s="42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1" t="s">
        <v>103</v>
      </c>
      <c r="B54" s="42" t="s">
        <v>66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1" t="s">
        <v>104</v>
      </c>
      <c r="B55" s="42" t="s">
        <v>66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1" t="s">
        <v>105</v>
      </c>
      <c r="B56" s="42" t="s">
        <v>66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1" t="s">
        <v>106</v>
      </c>
      <c r="B57" s="42" t="s">
        <v>66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1" t="s">
        <v>107</v>
      </c>
      <c r="B58" s="42" t="s">
        <v>66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1" t="s">
        <v>108</v>
      </c>
      <c r="B59" s="42" t="s">
        <v>66</v>
      </c>
      <c r="C59" s="24"/>
      <c r="D59" s="24"/>
      <c r="E59" s="23"/>
      <c r="F59" s="23"/>
      <c r="G59" s="12">
        <v>3511.1</v>
      </c>
      <c r="H59" s="12"/>
      <c r="I59" s="13"/>
    </row>
    <row r="60" spans="1:9" s="101" customFormat="1" ht="30">
      <c r="A60" s="97" t="s">
        <v>160</v>
      </c>
      <c r="B60" s="90"/>
      <c r="C60" s="91"/>
      <c r="D60" s="98">
        <v>68800</v>
      </c>
      <c r="E60" s="99">
        <f>D60/G60</f>
        <v>19.59</v>
      </c>
      <c r="F60" s="23">
        <f>E60/12</f>
        <v>1.63</v>
      </c>
      <c r="G60" s="12">
        <v>3511.1</v>
      </c>
      <c r="H60" s="88"/>
      <c r="I60" s="100"/>
    </row>
    <row r="61" spans="1:9" s="12" customFormat="1" ht="15">
      <c r="A61" s="31" t="s">
        <v>22</v>
      </c>
      <c r="B61" s="22" t="s">
        <v>23</v>
      </c>
      <c r="C61" s="24" t="s">
        <v>132</v>
      </c>
      <c r="D61" s="24">
        <f>E61*G61</f>
        <v>3370.66</v>
      </c>
      <c r="E61" s="23">
        <f>12*F61</f>
        <v>0.96</v>
      </c>
      <c r="F61" s="23">
        <v>0.08</v>
      </c>
      <c r="G61" s="12">
        <v>3511.1</v>
      </c>
      <c r="H61" s="12">
        <v>1.07</v>
      </c>
      <c r="I61" s="13">
        <v>0.03</v>
      </c>
    </row>
    <row r="62" spans="1:9" s="12" customFormat="1" ht="15">
      <c r="A62" s="31" t="s">
        <v>24</v>
      </c>
      <c r="B62" s="34" t="s">
        <v>25</v>
      </c>
      <c r="C62" s="33" t="s">
        <v>132</v>
      </c>
      <c r="D62" s="24">
        <f>E62*G62</f>
        <v>2106.66</v>
      </c>
      <c r="E62" s="23">
        <f>12*F62</f>
        <v>0.6</v>
      </c>
      <c r="F62" s="23">
        <v>0.05</v>
      </c>
      <c r="G62" s="12">
        <v>3511.1</v>
      </c>
      <c r="H62" s="12">
        <v>1.07</v>
      </c>
      <c r="I62" s="13">
        <v>0.02</v>
      </c>
    </row>
    <row r="63" spans="1:9" s="32" customFormat="1" ht="30">
      <c r="A63" s="31" t="s">
        <v>21</v>
      </c>
      <c r="B63" s="22"/>
      <c r="C63" s="33" t="s">
        <v>129</v>
      </c>
      <c r="D63" s="24">
        <v>3535</v>
      </c>
      <c r="E63" s="23">
        <f>D63/G63</f>
        <v>1.01</v>
      </c>
      <c r="F63" s="23">
        <f>E63/12</f>
        <v>0.08</v>
      </c>
      <c r="G63" s="12">
        <v>3511.1</v>
      </c>
      <c r="H63" s="12">
        <v>1.07</v>
      </c>
      <c r="I63" s="13">
        <v>0.03</v>
      </c>
    </row>
    <row r="64" spans="1:9" s="32" customFormat="1" ht="21" customHeight="1">
      <c r="A64" s="31" t="s">
        <v>30</v>
      </c>
      <c r="B64" s="22"/>
      <c r="C64" s="23" t="s">
        <v>133</v>
      </c>
      <c r="D64" s="23">
        <f>D65+D66+D67+D68+D69+D70+D71+D72+D73+D75+D76+D78+D74</f>
        <v>43238.92</v>
      </c>
      <c r="E64" s="23">
        <f>D64/G63</f>
        <v>12.31</v>
      </c>
      <c r="F64" s="23">
        <f>E64/12</f>
        <v>1.03</v>
      </c>
      <c r="G64" s="12">
        <v>3511.1</v>
      </c>
      <c r="H64" s="12">
        <v>1.07</v>
      </c>
      <c r="I64" s="13">
        <v>0.87</v>
      </c>
    </row>
    <row r="65" spans="1:11" s="19" customFormat="1" ht="23.25" customHeight="1">
      <c r="A65" s="36" t="s">
        <v>70</v>
      </c>
      <c r="B65" s="30" t="s">
        <v>14</v>
      </c>
      <c r="C65" s="38"/>
      <c r="D65" s="38">
        <v>1132.99</v>
      </c>
      <c r="E65" s="37"/>
      <c r="F65" s="37"/>
      <c r="G65" s="12">
        <v>3511.1</v>
      </c>
      <c r="H65" s="12">
        <v>1.07</v>
      </c>
      <c r="I65" s="13">
        <v>0.01</v>
      </c>
      <c r="K65" s="32"/>
    </row>
    <row r="66" spans="1:11" s="19" customFormat="1" ht="18.75" customHeight="1">
      <c r="A66" s="36" t="s">
        <v>15</v>
      </c>
      <c r="B66" s="30" t="s">
        <v>19</v>
      </c>
      <c r="C66" s="38"/>
      <c r="D66" s="38">
        <v>2195.57</v>
      </c>
      <c r="E66" s="37"/>
      <c r="F66" s="37"/>
      <c r="G66" s="12">
        <v>3511.1</v>
      </c>
      <c r="H66" s="12">
        <v>1.07</v>
      </c>
      <c r="I66" s="13">
        <v>0.02</v>
      </c>
      <c r="K66" s="32"/>
    </row>
    <row r="67" spans="1:11" s="19" customFormat="1" ht="18" customHeight="1">
      <c r="A67" s="36" t="s">
        <v>69</v>
      </c>
      <c r="B67" s="40" t="s">
        <v>14</v>
      </c>
      <c r="C67" s="38"/>
      <c r="D67" s="38">
        <v>3912.29</v>
      </c>
      <c r="E67" s="37"/>
      <c r="F67" s="37"/>
      <c r="G67" s="12">
        <v>3511.1</v>
      </c>
      <c r="H67" s="12"/>
      <c r="I67" s="13"/>
      <c r="K67" s="32"/>
    </row>
    <row r="68" spans="1:11" s="19" customFormat="1" ht="15">
      <c r="A68" s="36" t="s">
        <v>44</v>
      </c>
      <c r="B68" s="30" t="s">
        <v>14</v>
      </c>
      <c r="C68" s="38"/>
      <c r="D68" s="38">
        <v>4184</v>
      </c>
      <c r="E68" s="37"/>
      <c r="F68" s="37"/>
      <c r="G68" s="12">
        <v>3511.1</v>
      </c>
      <c r="H68" s="12">
        <v>1.07</v>
      </c>
      <c r="I68" s="13">
        <v>0.05</v>
      </c>
      <c r="K68" s="32"/>
    </row>
    <row r="69" spans="1:11" s="19" customFormat="1" ht="15">
      <c r="A69" s="36" t="s">
        <v>16</v>
      </c>
      <c r="B69" s="30" t="s">
        <v>14</v>
      </c>
      <c r="C69" s="38"/>
      <c r="D69" s="38">
        <v>9326.76</v>
      </c>
      <c r="E69" s="37"/>
      <c r="F69" s="37"/>
      <c r="G69" s="12">
        <v>3511.1</v>
      </c>
      <c r="H69" s="12">
        <v>1.07</v>
      </c>
      <c r="I69" s="13">
        <v>0.15</v>
      </c>
      <c r="K69" s="32"/>
    </row>
    <row r="70" spans="1:11" s="19" customFormat="1" ht="15">
      <c r="A70" s="36" t="s">
        <v>17</v>
      </c>
      <c r="B70" s="30" t="s">
        <v>14</v>
      </c>
      <c r="C70" s="38"/>
      <c r="D70" s="38">
        <v>1097.78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41</v>
      </c>
      <c r="B71" s="30" t="s">
        <v>14</v>
      </c>
      <c r="C71" s="38"/>
      <c r="D71" s="38">
        <v>2091.96</v>
      </c>
      <c r="E71" s="37"/>
      <c r="F71" s="37"/>
      <c r="G71" s="12">
        <v>3511.1</v>
      </c>
      <c r="H71" s="12">
        <v>1.07</v>
      </c>
      <c r="I71" s="13">
        <v>0.02</v>
      </c>
      <c r="K71" s="32"/>
    </row>
    <row r="72" spans="1:11" s="19" customFormat="1" ht="15">
      <c r="A72" s="36" t="s">
        <v>42</v>
      </c>
      <c r="B72" s="30" t="s">
        <v>19</v>
      </c>
      <c r="C72" s="38"/>
      <c r="D72" s="38">
        <v>0</v>
      </c>
      <c r="E72" s="37"/>
      <c r="F72" s="37"/>
      <c r="G72" s="12">
        <v>3511.1</v>
      </c>
      <c r="H72" s="12">
        <v>1.07</v>
      </c>
      <c r="I72" s="13">
        <v>0.1</v>
      </c>
      <c r="K72" s="32"/>
    </row>
    <row r="73" spans="1:11" s="19" customFormat="1" ht="25.5">
      <c r="A73" s="36" t="s">
        <v>18</v>
      </c>
      <c r="B73" s="30" t="s">
        <v>14</v>
      </c>
      <c r="C73" s="38"/>
      <c r="D73" s="38">
        <v>3595.08</v>
      </c>
      <c r="E73" s="37"/>
      <c r="F73" s="37"/>
      <c r="G73" s="12">
        <v>3511.1</v>
      </c>
      <c r="H73" s="12">
        <v>1.07</v>
      </c>
      <c r="I73" s="13">
        <v>0.05</v>
      </c>
      <c r="K73" s="32"/>
    </row>
    <row r="74" spans="1:7" s="96" customFormat="1" ht="23.25" customHeight="1">
      <c r="A74" s="75" t="s">
        <v>159</v>
      </c>
      <c r="B74" s="93" t="s">
        <v>14</v>
      </c>
      <c r="C74" s="94"/>
      <c r="D74" s="111">
        <v>875.4</v>
      </c>
      <c r="E74" s="94"/>
      <c r="F74" s="95"/>
      <c r="G74" s="88"/>
    </row>
    <row r="75" spans="1:11" s="19" customFormat="1" ht="25.5">
      <c r="A75" s="36" t="s">
        <v>71</v>
      </c>
      <c r="B75" s="30" t="s">
        <v>14</v>
      </c>
      <c r="C75" s="38"/>
      <c r="D75" s="38">
        <v>14827.09</v>
      </c>
      <c r="E75" s="37"/>
      <c r="F75" s="37"/>
      <c r="G75" s="12">
        <v>3511.1</v>
      </c>
      <c r="H75" s="12">
        <v>1.07</v>
      </c>
      <c r="I75" s="13">
        <v>0.01</v>
      </c>
      <c r="K75" s="32"/>
    </row>
    <row r="76" spans="1:11" s="19" customFormat="1" ht="30.75" customHeight="1">
      <c r="A76" s="36" t="s">
        <v>109</v>
      </c>
      <c r="B76" s="40" t="s">
        <v>49</v>
      </c>
      <c r="C76" s="67"/>
      <c r="D76" s="38">
        <v>0</v>
      </c>
      <c r="E76" s="37"/>
      <c r="F76" s="37"/>
      <c r="G76" s="12">
        <v>3511.1</v>
      </c>
      <c r="H76" s="12"/>
      <c r="I76" s="13"/>
      <c r="K76" s="32"/>
    </row>
    <row r="77" spans="1:11" s="19" customFormat="1" ht="18" customHeight="1">
      <c r="A77" s="36" t="s">
        <v>110</v>
      </c>
      <c r="B77" s="42" t="s">
        <v>14</v>
      </c>
      <c r="C77" s="67"/>
      <c r="D77" s="38">
        <v>0</v>
      </c>
      <c r="E77" s="37"/>
      <c r="F77" s="37"/>
      <c r="G77" s="12">
        <v>3511.1</v>
      </c>
      <c r="H77" s="12">
        <v>1.07</v>
      </c>
      <c r="I77" s="13">
        <v>0</v>
      </c>
      <c r="K77" s="32"/>
    </row>
    <row r="78" spans="1:11" s="19" customFormat="1" ht="20.25" customHeight="1">
      <c r="A78" s="36" t="s">
        <v>111</v>
      </c>
      <c r="B78" s="40" t="s">
        <v>48</v>
      </c>
      <c r="C78" s="38"/>
      <c r="D78" s="38">
        <f>E78*G78</f>
        <v>0</v>
      </c>
      <c r="E78" s="37"/>
      <c r="F78" s="37"/>
      <c r="G78" s="12">
        <v>3511.1</v>
      </c>
      <c r="H78" s="12">
        <v>1.07</v>
      </c>
      <c r="I78" s="13">
        <v>0.01</v>
      </c>
      <c r="K78" s="32"/>
    </row>
    <row r="79" spans="1:9" s="32" customFormat="1" ht="30">
      <c r="A79" s="31" t="s">
        <v>35</v>
      </c>
      <c r="B79" s="22"/>
      <c r="C79" s="23" t="s">
        <v>134</v>
      </c>
      <c r="D79" s="23">
        <f>D80+D81+D82+D83+D84+D85+D86+D87+D89</f>
        <v>21067.78</v>
      </c>
      <c r="E79" s="23">
        <f>D79/G79</f>
        <v>6</v>
      </c>
      <c r="F79" s="23">
        <f>E79/12</f>
        <v>0.5</v>
      </c>
      <c r="G79" s="12">
        <v>3511.1</v>
      </c>
      <c r="H79" s="12">
        <v>1.07</v>
      </c>
      <c r="I79" s="13">
        <v>0.51</v>
      </c>
    </row>
    <row r="80" spans="1:11" s="19" customFormat="1" ht="15">
      <c r="A80" s="36" t="s">
        <v>31</v>
      </c>
      <c r="B80" s="30" t="s">
        <v>45</v>
      </c>
      <c r="C80" s="38"/>
      <c r="D80" s="38">
        <v>3137.99</v>
      </c>
      <c r="E80" s="37"/>
      <c r="F80" s="37"/>
      <c r="G80" s="12">
        <v>3511.1</v>
      </c>
      <c r="H80" s="12">
        <v>1.07</v>
      </c>
      <c r="I80" s="13">
        <v>0.05</v>
      </c>
      <c r="K80" s="32"/>
    </row>
    <row r="81" spans="1:11" s="19" customFormat="1" ht="25.5">
      <c r="A81" s="36" t="s">
        <v>32</v>
      </c>
      <c r="B81" s="40" t="s">
        <v>14</v>
      </c>
      <c r="C81" s="38"/>
      <c r="D81" s="38">
        <v>2092.02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50</v>
      </c>
      <c r="B82" s="30" t="s">
        <v>49</v>
      </c>
      <c r="C82" s="38"/>
      <c r="D82" s="38">
        <v>2195.49</v>
      </c>
      <c r="E82" s="37"/>
      <c r="F82" s="37"/>
      <c r="G82" s="12">
        <v>3511.1</v>
      </c>
      <c r="H82" s="12">
        <v>1.07</v>
      </c>
      <c r="I82" s="13">
        <v>0.03</v>
      </c>
      <c r="K82" s="32"/>
    </row>
    <row r="83" spans="1:11" s="19" customFormat="1" ht="25.5">
      <c r="A83" s="36" t="s">
        <v>46</v>
      </c>
      <c r="B83" s="30" t="s">
        <v>47</v>
      </c>
      <c r="C83" s="38"/>
      <c r="D83" s="38">
        <v>0</v>
      </c>
      <c r="E83" s="37"/>
      <c r="F83" s="37"/>
      <c r="G83" s="12">
        <v>3511.1</v>
      </c>
      <c r="H83" s="12">
        <v>1.07</v>
      </c>
      <c r="I83" s="13">
        <v>0.03</v>
      </c>
      <c r="K83" s="32"/>
    </row>
    <row r="84" spans="1:11" s="19" customFormat="1" ht="15">
      <c r="A84" s="36" t="s">
        <v>63</v>
      </c>
      <c r="B84" s="40" t="s">
        <v>49</v>
      </c>
      <c r="C84" s="38"/>
      <c r="D84" s="38">
        <v>0</v>
      </c>
      <c r="E84" s="37"/>
      <c r="F84" s="37"/>
      <c r="G84" s="12">
        <v>3511.1</v>
      </c>
      <c r="H84" s="12">
        <v>1.07</v>
      </c>
      <c r="I84" s="13">
        <v>0.22</v>
      </c>
      <c r="K84" s="32"/>
    </row>
    <row r="85" spans="1:11" s="19" customFormat="1" ht="18" customHeight="1">
      <c r="A85" s="36" t="s">
        <v>43</v>
      </c>
      <c r="B85" s="30" t="s">
        <v>6</v>
      </c>
      <c r="C85" s="67"/>
      <c r="D85" s="38">
        <v>7440.48</v>
      </c>
      <c r="E85" s="37"/>
      <c r="F85" s="37"/>
      <c r="G85" s="12">
        <v>3511.1</v>
      </c>
      <c r="H85" s="12">
        <v>1.07</v>
      </c>
      <c r="I85" s="13">
        <v>0.12</v>
      </c>
      <c r="K85" s="32"/>
    </row>
    <row r="86" spans="1:11" s="19" customFormat="1" ht="27.75" customHeight="1">
      <c r="A86" s="36" t="s">
        <v>112</v>
      </c>
      <c r="B86" s="40" t="s">
        <v>14</v>
      </c>
      <c r="C86" s="67"/>
      <c r="D86" s="67">
        <v>6201.8</v>
      </c>
      <c r="E86" s="39"/>
      <c r="F86" s="39"/>
      <c r="G86" s="12">
        <v>3511.1</v>
      </c>
      <c r="H86" s="12"/>
      <c r="I86" s="13"/>
      <c r="K86" s="32"/>
    </row>
    <row r="87" spans="1:11" s="19" customFormat="1" ht="27" customHeight="1">
      <c r="A87" s="36" t="s">
        <v>109</v>
      </c>
      <c r="B87" s="40" t="s">
        <v>49</v>
      </c>
      <c r="C87" s="67"/>
      <c r="D87" s="67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18" customHeight="1">
      <c r="A88" s="41" t="s">
        <v>113</v>
      </c>
      <c r="B88" s="40" t="s">
        <v>48</v>
      </c>
      <c r="C88" s="67"/>
      <c r="D88" s="67">
        <v>0</v>
      </c>
      <c r="E88" s="39"/>
      <c r="F88" s="39"/>
      <c r="G88" s="12">
        <v>3511.1</v>
      </c>
      <c r="H88" s="12"/>
      <c r="I88" s="13"/>
      <c r="K88" s="32"/>
    </row>
    <row r="89" spans="1:11" s="19" customFormat="1" ht="18" customHeight="1">
      <c r="A89" s="36" t="s">
        <v>114</v>
      </c>
      <c r="B89" s="40" t="s">
        <v>14</v>
      </c>
      <c r="C89" s="67"/>
      <c r="D89" s="67">
        <v>0</v>
      </c>
      <c r="E89" s="39"/>
      <c r="F89" s="39"/>
      <c r="G89" s="12">
        <v>3511.1</v>
      </c>
      <c r="H89" s="12"/>
      <c r="I89" s="13"/>
      <c r="K89" s="32"/>
    </row>
    <row r="90" spans="1:11" s="19" customFormat="1" ht="30">
      <c r="A90" s="31" t="s">
        <v>36</v>
      </c>
      <c r="B90" s="30"/>
      <c r="C90" s="23" t="s">
        <v>135</v>
      </c>
      <c r="D90" s="23">
        <v>0</v>
      </c>
      <c r="E90" s="23">
        <f>D90/G90</f>
        <v>0</v>
      </c>
      <c r="F90" s="23">
        <f>E90/12</f>
        <v>0</v>
      </c>
      <c r="G90" s="12">
        <v>3511.1</v>
      </c>
      <c r="H90" s="12">
        <v>1.07</v>
      </c>
      <c r="I90" s="13">
        <v>0.09</v>
      </c>
      <c r="K90" s="32"/>
    </row>
    <row r="91" spans="1:11" s="19" customFormat="1" ht="18.75" customHeight="1">
      <c r="A91" s="36" t="s">
        <v>115</v>
      </c>
      <c r="B91" s="30" t="s">
        <v>14</v>
      </c>
      <c r="C91" s="67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17.25" customHeight="1">
      <c r="A92" s="41" t="s">
        <v>116</v>
      </c>
      <c r="B92" s="40" t="s">
        <v>49</v>
      </c>
      <c r="C92" s="67"/>
      <c r="D92" s="28">
        <v>0</v>
      </c>
      <c r="E92" s="23"/>
      <c r="F92" s="23"/>
      <c r="G92" s="12">
        <v>3511.1</v>
      </c>
      <c r="H92" s="12"/>
      <c r="I92" s="13"/>
      <c r="K92" s="32"/>
    </row>
    <row r="93" spans="1:11" s="19" customFormat="1" ht="15">
      <c r="A93" s="36" t="s">
        <v>117</v>
      </c>
      <c r="B93" s="40" t="s">
        <v>48</v>
      </c>
      <c r="C93" s="67"/>
      <c r="D93" s="28">
        <v>0</v>
      </c>
      <c r="E93" s="23"/>
      <c r="F93" s="23"/>
      <c r="G93" s="12">
        <v>3511.1</v>
      </c>
      <c r="H93" s="12"/>
      <c r="I93" s="13"/>
      <c r="K93" s="32"/>
    </row>
    <row r="94" spans="1:11" s="19" customFormat="1" ht="25.5">
      <c r="A94" s="36" t="s">
        <v>118</v>
      </c>
      <c r="B94" s="40" t="s">
        <v>48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18.75" customHeight="1">
      <c r="A95" s="31" t="s">
        <v>119</v>
      </c>
      <c r="B95" s="30"/>
      <c r="C95" s="23" t="s">
        <v>136</v>
      </c>
      <c r="D95" s="23">
        <f>D97+D98+D99+D96+D100+D101</f>
        <v>17346.19</v>
      </c>
      <c r="E95" s="23">
        <f>D95/G95</f>
        <v>4.94</v>
      </c>
      <c r="F95" s="23">
        <f>E95/12</f>
        <v>0.41</v>
      </c>
      <c r="G95" s="12">
        <v>3511.1</v>
      </c>
      <c r="H95" s="12">
        <v>1.07</v>
      </c>
      <c r="I95" s="13">
        <v>0.2</v>
      </c>
      <c r="K95" s="32"/>
    </row>
    <row r="96" spans="1:11" s="19" customFormat="1" ht="17.25" customHeight="1">
      <c r="A96" s="36" t="s">
        <v>33</v>
      </c>
      <c r="B96" s="30" t="s">
        <v>6</v>
      </c>
      <c r="C96" s="38"/>
      <c r="D96" s="38">
        <f>E96*G96</f>
        <v>0</v>
      </c>
      <c r="E96" s="37"/>
      <c r="F96" s="37"/>
      <c r="G96" s="12">
        <v>3511.1</v>
      </c>
      <c r="H96" s="12">
        <v>1.07</v>
      </c>
      <c r="I96" s="13">
        <v>0</v>
      </c>
      <c r="K96" s="32"/>
    </row>
    <row r="97" spans="1:11" s="19" customFormat="1" ht="43.5" customHeight="1">
      <c r="A97" s="36" t="s">
        <v>120</v>
      </c>
      <c r="B97" s="30" t="s">
        <v>14</v>
      </c>
      <c r="C97" s="38"/>
      <c r="D97" s="38">
        <v>11419.63</v>
      </c>
      <c r="E97" s="37"/>
      <c r="F97" s="37"/>
      <c r="G97" s="12">
        <v>3511.1</v>
      </c>
      <c r="H97" s="12">
        <v>1.07</v>
      </c>
      <c r="I97" s="13">
        <v>0.18</v>
      </c>
      <c r="K97" s="32"/>
    </row>
    <row r="98" spans="1:11" s="19" customFormat="1" ht="41.25" customHeight="1">
      <c r="A98" s="36" t="s">
        <v>121</v>
      </c>
      <c r="B98" s="30" t="s">
        <v>14</v>
      </c>
      <c r="C98" s="38"/>
      <c r="D98" s="38">
        <v>1093.4</v>
      </c>
      <c r="E98" s="37"/>
      <c r="F98" s="37"/>
      <c r="G98" s="12">
        <v>3511.1</v>
      </c>
      <c r="H98" s="12">
        <v>1.07</v>
      </c>
      <c r="I98" s="13">
        <v>0.02</v>
      </c>
      <c r="K98" s="32"/>
    </row>
    <row r="99" spans="1:11" s="19" customFormat="1" ht="27.75" customHeight="1">
      <c r="A99" s="36" t="s">
        <v>52</v>
      </c>
      <c r="B99" s="30" t="s">
        <v>9</v>
      </c>
      <c r="C99" s="38"/>
      <c r="D99" s="38">
        <f>E99*G99</f>
        <v>0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22.5" customHeight="1">
      <c r="A100" s="36" t="s">
        <v>38</v>
      </c>
      <c r="B100" s="40" t="s">
        <v>122</v>
      </c>
      <c r="C100" s="38"/>
      <c r="D100" s="38">
        <v>4833.16</v>
      </c>
      <c r="E100" s="37"/>
      <c r="F100" s="37"/>
      <c r="G100" s="12">
        <v>3511.1</v>
      </c>
      <c r="H100" s="12"/>
      <c r="I100" s="13"/>
      <c r="K100" s="32"/>
    </row>
    <row r="101" spans="1:11" s="19" customFormat="1" ht="58.5" customHeight="1">
      <c r="A101" s="36" t="s">
        <v>123</v>
      </c>
      <c r="B101" s="40" t="s">
        <v>66</v>
      </c>
      <c r="C101" s="38"/>
      <c r="D101" s="38">
        <v>0</v>
      </c>
      <c r="E101" s="37"/>
      <c r="F101" s="37"/>
      <c r="G101" s="12">
        <v>3511.1</v>
      </c>
      <c r="H101" s="12">
        <v>1.07</v>
      </c>
      <c r="I101" s="13">
        <v>0</v>
      </c>
      <c r="K101" s="32"/>
    </row>
    <row r="102" spans="1:11" s="19" customFormat="1" ht="15">
      <c r="A102" s="31" t="s">
        <v>37</v>
      </c>
      <c r="B102" s="30"/>
      <c r="C102" s="23" t="s">
        <v>137</v>
      </c>
      <c r="D102" s="23">
        <f>D103</f>
        <v>0</v>
      </c>
      <c r="E102" s="23">
        <f>D102/G102</f>
        <v>0</v>
      </c>
      <c r="F102" s="23">
        <f>E102/12</f>
        <v>0</v>
      </c>
      <c r="G102" s="12">
        <v>3511.1</v>
      </c>
      <c r="H102" s="12">
        <v>1.07</v>
      </c>
      <c r="I102" s="13">
        <v>0.14</v>
      </c>
      <c r="K102" s="32"/>
    </row>
    <row r="103" spans="1:11" s="19" customFormat="1" ht="15">
      <c r="A103" s="36" t="s">
        <v>34</v>
      </c>
      <c r="B103" s="30" t="s">
        <v>14</v>
      </c>
      <c r="C103" s="38"/>
      <c r="D103" s="38">
        <v>0</v>
      </c>
      <c r="E103" s="37"/>
      <c r="F103" s="37"/>
      <c r="G103" s="12">
        <v>3511.1</v>
      </c>
      <c r="H103" s="12">
        <v>1.07</v>
      </c>
      <c r="I103" s="13">
        <v>0.02</v>
      </c>
      <c r="K103" s="32"/>
    </row>
    <row r="104" spans="1:11" s="12" customFormat="1" ht="15">
      <c r="A104" s="31" t="s">
        <v>40</v>
      </c>
      <c r="B104" s="22"/>
      <c r="C104" s="23" t="s">
        <v>138</v>
      </c>
      <c r="D104" s="23">
        <f>D105+D106</f>
        <v>20800</v>
      </c>
      <c r="E104" s="23">
        <f>D104/G104</f>
        <v>5.92</v>
      </c>
      <c r="F104" s="23">
        <f>E104/12</f>
        <v>0.49</v>
      </c>
      <c r="G104" s="12">
        <v>3511.1</v>
      </c>
      <c r="H104" s="12">
        <v>1.07</v>
      </c>
      <c r="I104" s="13">
        <v>0.37</v>
      </c>
      <c r="K104" s="32"/>
    </row>
    <row r="105" spans="1:11" s="19" customFormat="1" ht="41.25" customHeight="1">
      <c r="A105" s="41" t="s">
        <v>124</v>
      </c>
      <c r="B105" s="40" t="s">
        <v>19</v>
      </c>
      <c r="C105" s="38"/>
      <c r="D105" s="38">
        <v>20800</v>
      </c>
      <c r="E105" s="37"/>
      <c r="F105" s="37"/>
      <c r="G105" s="12">
        <v>3511.1</v>
      </c>
      <c r="H105" s="12">
        <v>1.07</v>
      </c>
      <c r="I105" s="13">
        <v>0.03</v>
      </c>
      <c r="K105" s="32"/>
    </row>
    <row r="106" spans="1:11" s="19" customFormat="1" ht="24.75" customHeight="1">
      <c r="A106" s="41" t="s">
        <v>165</v>
      </c>
      <c r="B106" s="40" t="s">
        <v>66</v>
      </c>
      <c r="C106" s="38"/>
      <c r="D106" s="38">
        <v>0</v>
      </c>
      <c r="E106" s="37"/>
      <c r="F106" s="37"/>
      <c r="G106" s="12">
        <v>3511.1</v>
      </c>
      <c r="H106" s="12">
        <v>1.07</v>
      </c>
      <c r="I106" s="13">
        <v>0.34</v>
      </c>
      <c r="K106" s="32"/>
    </row>
    <row r="107" spans="1:11" s="12" customFormat="1" ht="15">
      <c r="A107" s="31" t="s">
        <v>39</v>
      </c>
      <c r="B107" s="22"/>
      <c r="C107" s="23" t="s">
        <v>139</v>
      </c>
      <c r="D107" s="23">
        <f>D108+D109</f>
        <v>20728.44</v>
      </c>
      <c r="E107" s="23">
        <f>D107/G107</f>
        <v>5.9</v>
      </c>
      <c r="F107" s="23">
        <f>E107/12</f>
        <v>0.49</v>
      </c>
      <c r="G107" s="12">
        <v>3511.1</v>
      </c>
      <c r="H107" s="12">
        <v>1.07</v>
      </c>
      <c r="I107" s="13">
        <v>0.37</v>
      </c>
      <c r="K107" s="32"/>
    </row>
    <row r="108" spans="1:9" s="19" customFormat="1" ht="21" customHeight="1">
      <c r="A108" s="36" t="s">
        <v>51</v>
      </c>
      <c r="B108" s="30" t="s">
        <v>45</v>
      </c>
      <c r="C108" s="38"/>
      <c r="D108" s="38">
        <v>20728.44</v>
      </c>
      <c r="E108" s="37"/>
      <c r="F108" s="37"/>
      <c r="G108" s="12">
        <v>3511.1</v>
      </c>
      <c r="H108" s="12">
        <v>1.07</v>
      </c>
      <c r="I108" s="13">
        <v>0.26</v>
      </c>
    </row>
    <row r="109" spans="1:9" s="19" customFormat="1" ht="21.75" customHeight="1">
      <c r="A109" s="36" t="s">
        <v>61</v>
      </c>
      <c r="B109" s="30" t="s">
        <v>45</v>
      </c>
      <c r="C109" s="38"/>
      <c r="D109" s="38">
        <v>0</v>
      </c>
      <c r="E109" s="37"/>
      <c r="F109" s="37"/>
      <c r="G109" s="12">
        <v>3511.1</v>
      </c>
      <c r="H109" s="12">
        <v>1.07</v>
      </c>
      <c r="I109" s="13">
        <v>0.12</v>
      </c>
    </row>
    <row r="110" spans="1:9" s="12" customFormat="1" ht="129.75">
      <c r="A110" s="31" t="s">
        <v>173</v>
      </c>
      <c r="B110" s="22" t="s">
        <v>9</v>
      </c>
      <c r="C110" s="35"/>
      <c r="D110" s="33">
        <v>25000</v>
      </c>
      <c r="E110" s="35">
        <f>D110/G110</f>
        <v>7.12</v>
      </c>
      <c r="F110" s="35">
        <f>E110/12</f>
        <v>0.59</v>
      </c>
      <c r="G110" s="12">
        <v>3511.1</v>
      </c>
      <c r="H110" s="12">
        <v>1.07</v>
      </c>
      <c r="I110" s="13">
        <v>0.3</v>
      </c>
    </row>
    <row r="111" spans="1:7" s="89" customFormat="1" ht="18.75">
      <c r="A111" s="115" t="s">
        <v>167</v>
      </c>
      <c r="B111" s="22" t="s">
        <v>6</v>
      </c>
      <c r="C111" s="86"/>
      <c r="D111" s="87">
        <f>2285.35+20690.41</f>
        <v>22975.76</v>
      </c>
      <c r="E111" s="86">
        <f>D111/G111</f>
        <v>6.54</v>
      </c>
      <c r="F111" s="35">
        <f>E111/12</f>
        <v>0.55</v>
      </c>
      <c r="G111" s="12">
        <v>3511.1</v>
      </c>
    </row>
    <row r="112" spans="1:7" s="89" customFormat="1" ht="18.75">
      <c r="A112" s="115" t="s">
        <v>168</v>
      </c>
      <c r="B112" s="22" t="s">
        <v>6</v>
      </c>
      <c r="C112" s="86"/>
      <c r="D112" s="87">
        <f>(2285.35+62733.6+5187.57)</f>
        <v>70206.52</v>
      </c>
      <c r="E112" s="86">
        <f>D112/G112</f>
        <v>20</v>
      </c>
      <c r="F112" s="35">
        <f>E112/12</f>
        <v>1.67</v>
      </c>
      <c r="G112" s="12">
        <v>3511.1</v>
      </c>
    </row>
    <row r="113" spans="1:7" s="89" customFormat="1" ht="18.75">
      <c r="A113" s="115" t="s">
        <v>169</v>
      </c>
      <c r="B113" s="22" t="s">
        <v>6</v>
      </c>
      <c r="C113" s="86"/>
      <c r="D113" s="87">
        <v>33518.74</v>
      </c>
      <c r="E113" s="86">
        <f>D113/G113</f>
        <v>9.55</v>
      </c>
      <c r="F113" s="35">
        <f>E113/12</f>
        <v>0.8</v>
      </c>
      <c r="G113" s="12">
        <v>3511.1</v>
      </c>
    </row>
    <row r="114" spans="1:7" s="89" customFormat="1" ht="18.75">
      <c r="A114" s="115" t="s">
        <v>170</v>
      </c>
      <c r="B114" s="22" t="s">
        <v>6</v>
      </c>
      <c r="C114" s="91"/>
      <c r="D114" s="92">
        <v>25619.09</v>
      </c>
      <c r="E114" s="86">
        <f>D114/G114</f>
        <v>7.3</v>
      </c>
      <c r="F114" s="35">
        <f>E114/12</f>
        <v>0.61</v>
      </c>
      <c r="G114" s="12">
        <v>3511.1</v>
      </c>
    </row>
    <row r="115" spans="1:9" s="43" customFormat="1" ht="24" customHeight="1" thickBot="1">
      <c r="A115" s="65" t="s">
        <v>64</v>
      </c>
      <c r="B115" s="108" t="s">
        <v>8</v>
      </c>
      <c r="C115" s="109"/>
      <c r="D115" s="110">
        <f>E115*G115</f>
        <v>86794.39</v>
      </c>
      <c r="E115" s="33">
        <f>12*F115</f>
        <v>24.72</v>
      </c>
      <c r="F115" s="33">
        <v>2.06</v>
      </c>
      <c r="G115" s="12">
        <v>3511.1</v>
      </c>
      <c r="I115" s="44"/>
    </row>
    <row r="116" spans="1:9" s="45" customFormat="1" ht="24" customHeight="1" thickBot="1">
      <c r="A116" s="65" t="s">
        <v>28</v>
      </c>
      <c r="B116" s="66"/>
      <c r="C116" s="68"/>
      <c r="D116" s="112">
        <f>D110+D107+D104+D102+D95+D90+D79+D64+D63+D61+D50+D49+D48+D40+D29+D15+D115+D62+D41+D42+D114+D113+D112+D111+D60</f>
        <v>960323.02</v>
      </c>
      <c r="E116" s="112">
        <f>E110+E107+E104+E102+E95+E90+E79+E64+E63+E61+E50+E49+E48+E40+E29+E15+E115+E62+E41+E42+E114+E113+E112+E111+E60</f>
        <v>273.5</v>
      </c>
      <c r="F116" s="112">
        <f>F110+F107+F104+F102+F95+F90+F79+F64+F63+F61+F50+F49+F48+F40+F29+F15+F115+F62+F41+F42+F114+F113+F112+F111+F60</f>
        <v>22.8</v>
      </c>
      <c r="G116" s="12">
        <v>3511.1</v>
      </c>
      <c r="I116" s="46"/>
    </row>
    <row r="117" spans="7:9" s="47" customFormat="1" ht="19.5">
      <c r="G117" s="12">
        <v>3511.1</v>
      </c>
      <c r="I117" s="48"/>
    </row>
    <row r="118" spans="1:9" s="50" customFormat="1" ht="15">
      <c r="A118" s="49"/>
      <c r="G118" s="12">
        <v>3511.1</v>
      </c>
      <c r="I118" s="51"/>
    </row>
    <row r="119" spans="1:9" s="50" customFormat="1" ht="15">
      <c r="A119" s="49"/>
      <c r="G119" s="12">
        <v>3511.1</v>
      </c>
      <c r="I119" s="51"/>
    </row>
    <row r="120" spans="1:9" s="50" customFormat="1" ht="15">
      <c r="A120" s="49"/>
      <c r="G120" s="12">
        <v>3511.1</v>
      </c>
      <c r="I120" s="51"/>
    </row>
    <row r="121" spans="1:9" s="50" customFormat="1" ht="15.75" thickBot="1">
      <c r="A121" s="49"/>
      <c r="G121" s="12">
        <v>3511.1</v>
      </c>
      <c r="I121" s="51"/>
    </row>
    <row r="122" spans="1:9" s="52" customFormat="1" ht="38.25" thickBot="1">
      <c r="A122" s="71" t="s">
        <v>142</v>
      </c>
      <c r="B122" s="72"/>
      <c r="C122" s="73"/>
      <c r="D122" s="74">
        <f>SUM(D123:D127)</f>
        <v>132287.7</v>
      </c>
      <c r="E122" s="74">
        <f>SUM(E123:E127)</f>
        <v>37.67</v>
      </c>
      <c r="F122" s="74">
        <f>SUM(F123:F127)</f>
        <v>3.15</v>
      </c>
      <c r="G122" s="45">
        <v>3511.1</v>
      </c>
      <c r="I122" s="53"/>
    </row>
    <row r="123" spans="1:9" s="50" customFormat="1" ht="15">
      <c r="A123" s="75" t="s">
        <v>174</v>
      </c>
      <c r="B123" s="76"/>
      <c r="C123" s="77"/>
      <c r="D123" s="119">
        <v>7829.8</v>
      </c>
      <c r="E123" s="79">
        <f>D123/G123</f>
        <v>2.23</v>
      </c>
      <c r="F123" s="80">
        <f>E123/12</f>
        <v>0.19</v>
      </c>
      <c r="G123" s="12">
        <v>3511.1</v>
      </c>
      <c r="I123" s="51"/>
    </row>
    <row r="124" spans="1:9" s="50" customFormat="1" ht="15" hidden="1">
      <c r="A124" s="81"/>
      <c r="B124" s="82"/>
      <c r="C124" s="83"/>
      <c r="D124" s="120"/>
      <c r="E124" s="79">
        <f>D124/G124</f>
        <v>0</v>
      </c>
      <c r="F124" s="80">
        <f>E124/12</f>
        <v>0</v>
      </c>
      <c r="G124" s="12">
        <v>3511.1</v>
      </c>
      <c r="I124" s="51"/>
    </row>
    <row r="125" spans="1:9" s="50" customFormat="1" ht="15" hidden="1">
      <c r="A125" s="81"/>
      <c r="B125" s="82"/>
      <c r="C125" s="83"/>
      <c r="D125" s="120"/>
      <c r="E125" s="79">
        <f>D125/G125</f>
        <v>0</v>
      </c>
      <c r="F125" s="80">
        <f>E125/12</f>
        <v>0</v>
      </c>
      <c r="G125" s="12">
        <v>3511.1</v>
      </c>
      <c r="I125" s="51"/>
    </row>
    <row r="126" spans="1:9" s="50" customFormat="1" ht="15">
      <c r="A126" s="81" t="s">
        <v>175</v>
      </c>
      <c r="B126" s="82"/>
      <c r="C126" s="83"/>
      <c r="D126" s="120">
        <v>96712.86</v>
      </c>
      <c r="E126" s="79">
        <f>D126/G126</f>
        <v>27.54</v>
      </c>
      <c r="F126" s="80">
        <f>E126/12</f>
        <v>2.3</v>
      </c>
      <c r="G126" s="12">
        <v>3511.1</v>
      </c>
      <c r="I126" s="51"/>
    </row>
    <row r="127" spans="1:9" s="50" customFormat="1" ht="15">
      <c r="A127" s="75" t="s">
        <v>176</v>
      </c>
      <c r="B127" s="76"/>
      <c r="C127" s="77"/>
      <c r="D127" s="119">
        <v>27745.04</v>
      </c>
      <c r="E127" s="79">
        <f>D127/G127</f>
        <v>7.9</v>
      </c>
      <c r="F127" s="80">
        <f>E127/12</f>
        <v>0.66</v>
      </c>
      <c r="G127" s="12">
        <v>3511.1</v>
      </c>
      <c r="I127" s="51"/>
    </row>
    <row r="128" spans="1:9" s="50" customFormat="1" ht="12.75">
      <c r="A128" s="49"/>
      <c r="I128" s="51"/>
    </row>
    <row r="129" spans="1:9" s="50" customFormat="1" ht="13.5" thickBot="1">
      <c r="A129" s="49"/>
      <c r="I129" s="51"/>
    </row>
    <row r="130" spans="1:9" s="47" customFormat="1" ht="20.25" thickBot="1">
      <c r="A130" s="116" t="s">
        <v>171</v>
      </c>
      <c r="B130" s="55"/>
      <c r="C130" s="55"/>
      <c r="D130" s="85">
        <f>D116+D122</f>
        <v>1092610.72</v>
      </c>
      <c r="E130" s="85">
        <f>E116+E122</f>
        <v>311.17</v>
      </c>
      <c r="F130" s="85">
        <f>F116+F122</f>
        <v>25.95</v>
      </c>
      <c r="I130" s="48"/>
    </row>
    <row r="131" spans="1:9" s="50" customFormat="1" ht="14.25">
      <c r="A131" s="117"/>
      <c r="I131" s="51"/>
    </row>
    <row r="132" spans="1:9" s="50" customFormat="1" ht="22.5" customHeight="1">
      <c r="A132" s="31" t="s">
        <v>90</v>
      </c>
      <c r="B132" s="22" t="s">
        <v>8</v>
      </c>
      <c r="C132" s="33" t="s">
        <v>130</v>
      </c>
      <c r="D132" s="33">
        <f>161295.08*1.086</f>
        <v>175166.46</v>
      </c>
      <c r="E132" s="33">
        <f>D132/G132</f>
        <v>49.89</v>
      </c>
      <c r="F132" s="33">
        <f>E132/12</f>
        <v>4.16</v>
      </c>
      <c r="G132" s="50">
        <v>3511.1</v>
      </c>
      <c r="I132" s="51"/>
    </row>
    <row r="133" spans="1:9" s="50" customFormat="1" ht="14.25">
      <c r="A133" s="117"/>
      <c r="I133" s="51"/>
    </row>
    <row r="134" spans="1:9" s="50" customFormat="1" ht="13.5" thickBot="1">
      <c r="A134" s="56"/>
      <c r="I134" s="51"/>
    </row>
    <row r="135" spans="1:9" s="50" customFormat="1" ht="20.25" thickBot="1">
      <c r="A135" s="116" t="s">
        <v>172</v>
      </c>
      <c r="B135" s="118"/>
      <c r="C135" s="118"/>
      <c r="D135" s="121">
        <f>D130+D132</f>
        <v>1267777.18</v>
      </c>
      <c r="E135" s="121">
        <f>E130+E132</f>
        <v>361.06</v>
      </c>
      <c r="F135" s="121">
        <f>F130+F132</f>
        <v>30.11</v>
      </c>
      <c r="I135" s="51"/>
    </row>
    <row r="136" spans="1:9" s="59" customFormat="1" ht="18.75">
      <c r="A136" s="56"/>
      <c r="B136" s="57"/>
      <c r="C136" s="58"/>
      <c r="D136" s="58"/>
      <c r="E136" s="58"/>
      <c r="F136" s="58"/>
      <c r="I136" s="60"/>
    </row>
    <row r="137" spans="1:9" s="47" customFormat="1" ht="19.5">
      <c r="A137" s="61"/>
      <c r="B137" s="62"/>
      <c r="C137" s="63"/>
      <c r="D137" s="63"/>
      <c r="E137" s="63"/>
      <c r="F137" s="63"/>
      <c r="I137" s="48"/>
    </row>
    <row r="138" spans="1:9" s="50" customFormat="1" ht="14.25">
      <c r="A138" s="136" t="s">
        <v>26</v>
      </c>
      <c r="B138" s="136"/>
      <c r="C138" s="136"/>
      <c r="D138" s="136"/>
      <c r="I138" s="51"/>
    </row>
    <row r="139" s="50" customFormat="1" ht="12.75">
      <c r="I139" s="51"/>
    </row>
    <row r="140" spans="1:9" s="50" customFormat="1" ht="12.75">
      <c r="A140" s="49" t="s">
        <v>27</v>
      </c>
      <c r="I140" s="51"/>
    </row>
    <row r="141" s="50" customFormat="1" ht="12.75">
      <c r="I141" s="51"/>
    </row>
    <row r="142" s="50" customFormat="1" ht="12.75">
      <c r="I142" s="51"/>
    </row>
    <row r="143" s="50" customFormat="1" ht="12.75">
      <c r="I143" s="51"/>
    </row>
    <row r="144" s="50" customFormat="1" ht="12.75">
      <c r="I144" s="51"/>
    </row>
    <row r="145" s="50" customFormat="1" ht="12.75">
      <c r="I145" s="51"/>
    </row>
    <row r="146" s="50" customFormat="1" ht="12.75">
      <c r="I146" s="51"/>
    </row>
    <row r="147" s="50" customFormat="1" ht="12.75">
      <c r="I147" s="51"/>
    </row>
    <row r="148" s="50" customFormat="1" ht="12.75">
      <c r="I148" s="51"/>
    </row>
    <row r="149" s="50" customFormat="1" ht="12.75">
      <c r="I149" s="51"/>
    </row>
    <row r="150" s="50" customFormat="1" ht="12.75">
      <c r="I150" s="51"/>
    </row>
    <row r="151" s="50" customFormat="1" ht="12.75">
      <c r="I151" s="51"/>
    </row>
    <row r="152" s="50" customFormat="1" ht="12.75">
      <c r="I152" s="51"/>
    </row>
    <row r="153" s="50" customFormat="1" ht="12.75">
      <c r="I153" s="51"/>
    </row>
    <row r="154" s="50" customFormat="1" ht="12.75">
      <c r="I154" s="51"/>
    </row>
    <row r="155" s="50" customFormat="1" ht="12.75">
      <c r="I155" s="51"/>
    </row>
    <row r="156" s="50" customFormat="1" ht="12.75">
      <c r="I156" s="51"/>
    </row>
    <row r="157" s="50" customFormat="1" ht="12.75">
      <c r="I157" s="51"/>
    </row>
    <row r="158" s="50" customFormat="1" ht="12.75">
      <c r="I158" s="51"/>
    </row>
  </sheetData>
  <sheetProtection/>
  <mergeCells count="12"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138:D13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2"/>
  <sheetViews>
    <sheetView tabSelected="1" workbookViewId="0" topLeftCell="A97">
      <selection activeCell="D111" sqref="D1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22" t="s">
        <v>140</v>
      </c>
      <c r="B1" s="123"/>
      <c r="C1" s="123"/>
      <c r="D1" s="123"/>
      <c r="E1" s="123"/>
      <c r="F1" s="123"/>
    </row>
    <row r="2" spans="2:6" ht="12.75" customHeight="1">
      <c r="B2" s="124"/>
      <c r="C2" s="124"/>
      <c r="D2" s="124"/>
      <c r="E2" s="123"/>
      <c r="F2" s="123"/>
    </row>
    <row r="3" spans="1:6" ht="23.25" customHeight="1">
      <c r="A3" s="64" t="s">
        <v>163</v>
      </c>
      <c r="B3" s="124" t="s">
        <v>0</v>
      </c>
      <c r="C3" s="124"/>
      <c r="D3" s="124"/>
      <c r="E3" s="123"/>
      <c r="F3" s="123"/>
    </row>
    <row r="4" spans="2:6" ht="14.25" customHeight="1">
      <c r="B4" s="124" t="s">
        <v>141</v>
      </c>
      <c r="C4" s="124"/>
      <c r="D4" s="124"/>
      <c r="E4" s="123"/>
      <c r="F4" s="123"/>
    </row>
    <row r="5" spans="1:9" ht="33" customHeight="1">
      <c r="A5" s="125"/>
      <c r="B5" s="125"/>
      <c r="C5" s="125"/>
      <c r="D5" s="125"/>
      <c r="E5" s="125"/>
      <c r="F5" s="125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125" t="s">
        <v>164</v>
      </c>
      <c r="B7" s="125"/>
      <c r="C7" s="125"/>
      <c r="D7" s="125"/>
      <c r="E7" s="125"/>
      <c r="F7" s="125"/>
      <c r="G7" s="3"/>
    </row>
    <row r="8" spans="1:9" s="4" customFormat="1" ht="22.5" customHeight="1">
      <c r="A8" s="126" t="s">
        <v>1</v>
      </c>
      <c r="B8" s="126"/>
      <c r="C8" s="126"/>
      <c r="D8" s="126"/>
      <c r="E8" s="127"/>
      <c r="F8" s="127"/>
      <c r="I8" s="5"/>
    </row>
    <row r="9" spans="1:6" s="6" customFormat="1" ht="18.75" customHeight="1">
      <c r="A9" s="126" t="s">
        <v>72</v>
      </c>
      <c r="B9" s="126"/>
      <c r="C9" s="126"/>
      <c r="D9" s="126"/>
      <c r="E9" s="127"/>
      <c r="F9" s="127"/>
    </row>
    <row r="10" spans="1:6" s="7" customFormat="1" ht="17.25" customHeight="1">
      <c r="A10" s="128" t="s">
        <v>53</v>
      </c>
      <c r="B10" s="128"/>
      <c r="C10" s="128"/>
      <c r="D10" s="128"/>
      <c r="E10" s="129"/>
      <c r="F10" s="129"/>
    </row>
    <row r="11" spans="1:6" s="6" customFormat="1" ht="30" customHeight="1" thickBot="1">
      <c r="A11" s="130" t="s">
        <v>54</v>
      </c>
      <c r="B11" s="130"/>
      <c r="C11" s="130"/>
      <c r="D11" s="130"/>
      <c r="E11" s="131"/>
      <c r="F11" s="131"/>
    </row>
    <row r="12" spans="1:9" s="12" customFormat="1" ht="139.5" customHeight="1" thickBot="1">
      <c r="A12" s="8" t="s">
        <v>2</v>
      </c>
      <c r="B12" s="9" t="s">
        <v>3</v>
      </c>
      <c r="C12" s="10" t="s">
        <v>73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32"/>
      <c r="B14" s="133"/>
      <c r="C14" s="133"/>
      <c r="D14" s="133"/>
      <c r="E14" s="134"/>
      <c r="F14" s="135"/>
      <c r="I14" s="20"/>
    </row>
    <row r="15" spans="1:9" s="12" customFormat="1" ht="15">
      <c r="A15" s="21" t="s">
        <v>68</v>
      </c>
      <c r="B15" s="22" t="s">
        <v>6</v>
      </c>
      <c r="C15" s="24" t="s">
        <v>126</v>
      </c>
      <c r="D15" s="24">
        <f>E15*G15</f>
        <v>157578.17</v>
      </c>
      <c r="E15" s="23">
        <f>F15*12</f>
        <v>44.88</v>
      </c>
      <c r="F15" s="23">
        <f>F26+F28</f>
        <v>3.74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69" t="s">
        <v>55</v>
      </c>
      <c r="B16" s="70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69" t="s">
        <v>57</v>
      </c>
      <c r="B17" s="70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69" t="s">
        <v>74</v>
      </c>
      <c r="B18" s="70" t="s">
        <v>19</v>
      </c>
      <c r="C18" s="24"/>
      <c r="D18" s="24"/>
      <c r="E18" s="23"/>
      <c r="F18" s="23"/>
      <c r="G18" s="12">
        <v>3511.1</v>
      </c>
      <c r="I18" s="13"/>
    </row>
    <row r="19" spans="1:8" s="12" customFormat="1" ht="15">
      <c r="A19" s="69" t="s">
        <v>75</v>
      </c>
      <c r="B19" s="70" t="s">
        <v>56</v>
      </c>
      <c r="C19" s="28"/>
      <c r="D19" s="104"/>
      <c r="E19" s="27"/>
      <c r="F19" s="27"/>
      <c r="H19" s="13"/>
    </row>
    <row r="20" spans="1:8" s="12" customFormat="1" ht="15">
      <c r="A20" s="69" t="s">
        <v>76</v>
      </c>
      <c r="B20" s="70" t="s">
        <v>56</v>
      </c>
      <c r="C20" s="24"/>
      <c r="D20" s="105"/>
      <c r="E20" s="23"/>
      <c r="F20" s="23"/>
      <c r="H20" s="13"/>
    </row>
    <row r="21" spans="1:8" s="88" customFormat="1" ht="25.5">
      <c r="A21" s="102" t="s">
        <v>77</v>
      </c>
      <c r="B21" s="103" t="s">
        <v>9</v>
      </c>
      <c r="C21" s="106"/>
      <c r="D21" s="98"/>
      <c r="E21" s="99"/>
      <c r="F21" s="99"/>
      <c r="H21" s="100"/>
    </row>
    <row r="22" spans="1:6" s="88" customFormat="1" ht="18.75">
      <c r="A22" s="102" t="s">
        <v>78</v>
      </c>
      <c r="B22" s="103" t="s">
        <v>11</v>
      </c>
      <c r="C22" s="99"/>
      <c r="D22" s="98"/>
      <c r="E22" s="99"/>
      <c r="F22" s="107"/>
    </row>
    <row r="23" spans="1:6" s="88" customFormat="1" ht="18.75">
      <c r="A23" s="102" t="s">
        <v>161</v>
      </c>
      <c r="B23" s="103" t="s">
        <v>56</v>
      </c>
      <c r="C23" s="99"/>
      <c r="D23" s="98"/>
      <c r="E23" s="99"/>
      <c r="F23" s="107"/>
    </row>
    <row r="24" spans="1:8" s="88" customFormat="1" ht="15">
      <c r="A24" s="102" t="s">
        <v>162</v>
      </c>
      <c r="B24" s="103" t="s">
        <v>56</v>
      </c>
      <c r="C24" s="106"/>
      <c r="D24" s="98"/>
      <c r="E24" s="99"/>
      <c r="F24" s="99"/>
      <c r="H24" s="100"/>
    </row>
    <row r="25" spans="1:8" s="88" customFormat="1" ht="15">
      <c r="A25" s="102" t="s">
        <v>79</v>
      </c>
      <c r="B25" s="103" t="s">
        <v>14</v>
      </c>
      <c r="C25" s="106"/>
      <c r="D25" s="98"/>
      <c r="E25" s="99"/>
      <c r="F25" s="99"/>
      <c r="H25" s="100"/>
    </row>
    <row r="26" spans="1:9" s="12" customFormat="1" ht="15">
      <c r="A26" s="21" t="s">
        <v>67</v>
      </c>
      <c r="B26" s="26"/>
      <c r="C26" s="28"/>
      <c r="D26" s="28"/>
      <c r="E26" s="27"/>
      <c r="F26" s="23">
        <v>3.61</v>
      </c>
      <c r="G26" s="12">
        <v>3511.1</v>
      </c>
      <c r="I26" s="13"/>
    </row>
    <row r="27" spans="1:9" s="12" customFormat="1" ht="15">
      <c r="A27" s="25" t="s">
        <v>65</v>
      </c>
      <c r="B27" s="26" t="s">
        <v>56</v>
      </c>
      <c r="C27" s="28"/>
      <c r="D27" s="28"/>
      <c r="E27" s="27"/>
      <c r="F27" s="27">
        <v>0.13</v>
      </c>
      <c r="G27" s="12">
        <v>3511.1</v>
      </c>
      <c r="I27" s="13"/>
    </row>
    <row r="28" spans="1:9" s="12" customFormat="1" ht="15">
      <c r="A28" s="21" t="s">
        <v>67</v>
      </c>
      <c r="B28" s="26"/>
      <c r="C28" s="28"/>
      <c r="D28" s="28"/>
      <c r="E28" s="27"/>
      <c r="F28" s="23">
        <f>F27</f>
        <v>0.13</v>
      </c>
      <c r="G28" s="12">
        <v>3511.1</v>
      </c>
      <c r="I28" s="13"/>
    </row>
    <row r="29" spans="1:9" s="12" customFormat="1" ht="30">
      <c r="A29" s="21" t="s">
        <v>7</v>
      </c>
      <c r="B29" s="29" t="s">
        <v>8</v>
      </c>
      <c r="C29" s="24" t="s">
        <v>127</v>
      </c>
      <c r="D29" s="24">
        <f>E29*G29</f>
        <v>149151.53</v>
      </c>
      <c r="E29" s="23">
        <f>F29*12</f>
        <v>42.48</v>
      </c>
      <c r="F29" s="23">
        <v>3.54</v>
      </c>
      <c r="G29" s="12">
        <v>3511.1</v>
      </c>
      <c r="H29" s="12">
        <v>1.07</v>
      </c>
      <c r="I29" s="13">
        <v>2.35</v>
      </c>
    </row>
    <row r="30" spans="1:9" s="12" customFormat="1" ht="15">
      <c r="A30" s="69" t="s">
        <v>80</v>
      </c>
      <c r="B30" s="70" t="s">
        <v>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69" t="s">
        <v>81</v>
      </c>
      <c r="B31" s="70" t="s">
        <v>82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69" t="s">
        <v>83</v>
      </c>
      <c r="B32" s="70" t="s">
        <v>84</v>
      </c>
      <c r="C32" s="24"/>
      <c r="D32" s="24"/>
      <c r="E32" s="23"/>
      <c r="F32" s="23"/>
      <c r="G32" s="12">
        <v>3511.1</v>
      </c>
      <c r="I32" s="13"/>
    </row>
    <row r="33" spans="1:9" s="12" customFormat="1" ht="15">
      <c r="A33" s="69" t="s">
        <v>58</v>
      </c>
      <c r="B33" s="70" t="s">
        <v>8</v>
      </c>
      <c r="C33" s="24"/>
      <c r="D33" s="24"/>
      <c r="E33" s="23"/>
      <c r="F33" s="23"/>
      <c r="G33" s="12">
        <v>3511.1</v>
      </c>
      <c r="I33" s="13"/>
    </row>
    <row r="34" spans="1:9" s="12" customFormat="1" ht="25.5">
      <c r="A34" s="69" t="s">
        <v>59</v>
      </c>
      <c r="B34" s="70" t="s">
        <v>9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69" t="s">
        <v>85</v>
      </c>
      <c r="B35" s="70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15">
      <c r="A36" s="69" t="s">
        <v>86</v>
      </c>
      <c r="B36" s="70" t="s">
        <v>8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69" t="s">
        <v>87</v>
      </c>
      <c r="B37" s="70" t="s">
        <v>60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69" t="s">
        <v>88</v>
      </c>
      <c r="B38" s="70" t="s">
        <v>9</v>
      </c>
      <c r="C38" s="24"/>
      <c r="D38" s="24"/>
      <c r="E38" s="23"/>
      <c r="F38" s="23"/>
      <c r="G38" s="12">
        <v>3511.1</v>
      </c>
      <c r="I38" s="13"/>
    </row>
    <row r="39" spans="1:9" s="12" customFormat="1" ht="25.5">
      <c r="A39" s="69" t="s">
        <v>89</v>
      </c>
      <c r="B39" s="70" t="s">
        <v>8</v>
      </c>
      <c r="C39" s="24"/>
      <c r="D39" s="24"/>
      <c r="E39" s="23"/>
      <c r="F39" s="23"/>
      <c r="G39" s="12">
        <v>3511.1</v>
      </c>
      <c r="I39" s="13"/>
    </row>
    <row r="40" spans="1:9" s="32" customFormat="1" ht="15">
      <c r="A40" s="31" t="s">
        <v>10</v>
      </c>
      <c r="B40" s="22" t="s">
        <v>11</v>
      </c>
      <c r="C40" s="24" t="s">
        <v>126</v>
      </c>
      <c r="D40" s="24">
        <f>E40*G40</f>
        <v>37919.88</v>
      </c>
      <c r="E40" s="23">
        <f>F40*12</f>
        <v>10.8</v>
      </c>
      <c r="F40" s="23">
        <v>0.9</v>
      </c>
      <c r="G40" s="12">
        <v>3511.1</v>
      </c>
      <c r="H40" s="12">
        <v>1.07</v>
      </c>
      <c r="I40" s="13">
        <v>0.6</v>
      </c>
    </row>
    <row r="41" spans="1:9" s="12" customFormat="1" ht="15">
      <c r="A41" s="31" t="s">
        <v>12</v>
      </c>
      <c r="B41" s="22" t="s">
        <v>13</v>
      </c>
      <c r="C41" s="24" t="s">
        <v>126</v>
      </c>
      <c r="D41" s="24">
        <f>E41*G41</f>
        <v>123450.28</v>
      </c>
      <c r="E41" s="23">
        <f>F41*12</f>
        <v>35.16</v>
      </c>
      <c r="F41" s="23">
        <v>2.93</v>
      </c>
      <c r="G41" s="12">
        <v>3511.1</v>
      </c>
      <c r="H41" s="12">
        <v>1.07</v>
      </c>
      <c r="I41" s="13">
        <v>1.94</v>
      </c>
    </row>
    <row r="42" spans="1:9" s="12" customFormat="1" ht="17.25" customHeight="1">
      <c r="A42" s="31" t="s">
        <v>90</v>
      </c>
      <c r="B42" s="22" t="s">
        <v>8</v>
      </c>
      <c r="C42" s="24" t="s">
        <v>130</v>
      </c>
      <c r="D42" s="24">
        <v>0</v>
      </c>
      <c r="E42" s="23">
        <f>D42/G42</f>
        <v>0</v>
      </c>
      <c r="F42" s="23">
        <f>E42/12</f>
        <v>0</v>
      </c>
      <c r="G42" s="12">
        <v>3511.1</v>
      </c>
      <c r="I42" s="13"/>
    </row>
    <row r="43" spans="1:9" s="12" customFormat="1" ht="21" customHeight="1">
      <c r="A43" s="69" t="s">
        <v>91</v>
      </c>
      <c r="B43" s="70" t="s">
        <v>19</v>
      </c>
      <c r="C43" s="24"/>
      <c r="D43" s="24"/>
      <c r="E43" s="23"/>
      <c r="F43" s="23"/>
      <c r="G43" s="12">
        <v>3511.1</v>
      </c>
      <c r="I43" s="13"/>
    </row>
    <row r="44" spans="1:9" s="12" customFormat="1" ht="20.25" customHeight="1">
      <c r="A44" s="69" t="s">
        <v>92</v>
      </c>
      <c r="B44" s="70" t="s">
        <v>14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69" t="s">
        <v>93</v>
      </c>
      <c r="B45" s="70" t="s">
        <v>94</v>
      </c>
      <c r="C45" s="24"/>
      <c r="D45" s="24"/>
      <c r="E45" s="23"/>
      <c r="F45" s="23"/>
      <c r="G45" s="12">
        <v>3511.1</v>
      </c>
      <c r="I45" s="13"/>
    </row>
    <row r="46" spans="1:9" s="12" customFormat="1" ht="23.25" customHeight="1">
      <c r="A46" s="69" t="s">
        <v>95</v>
      </c>
      <c r="B46" s="70" t="s">
        <v>96</v>
      </c>
      <c r="C46" s="24"/>
      <c r="D46" s="24"/>
      <c r="E46" s="23"/>
      <c r="F46" s="23"/>
      <c r="G46" s="12">
        <v>3511.1</v>
      </c>
      <c r="I46" s="13"/>
    </row>
    <row r="47" spans="1:9" s="12" customFormat="1" ht="21.75" customHeight="1">
      <c r="A47" s="69" t="s">
        <v>97</v>
      </c>
      <c r="B47" s="70" t="s">
        <v>94</v>
      </c>
      <c r="C47" s="24"/>
      <c r="D47" s="24"/>
      <c r="E47" s="23"/>
      <c r="F47" s="23"/>
      <c r="G47" s="12">
        <v>3511.1</v>
      </c>
      <c r="I47" s="13"/>
    </row>
    <row r="48" spans="1:9" s="19" customFormat="1" ht="30">
      <c r="A48" s="31" t="s">
        <v>98</v>
      </c>
      <c r="B48" s="22" t="s">
        <v>6</v>
      </c>
      <c r="C48" s="24" t="s">
        <v>128</v>
      </c>
      <c r="D48" s="24">
        <v>2439.99</v>
      </c>
      <c r="E48" s="23">
        <f>D48/G48</f>
        <v>0.69</v>
      </c>
      <c r="F48" s="23">
        <f>E48/12</f>
        <v>0.06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99</v>
      </c>
      <c r="B49" s="22" t="s">
        <v>6</v>
      </c>
      <c r="C49" s="24" t="s">
        <v>128</v>
      </c>
      <c r="D49" s="24">
        <v>15405.72</v>
      </c>
      <c r="E49" s="23">
        <f>D49/G49</f>
        <v>4.39</v>
      </c>
      <c r="F49" s="23">
        <f>E49/12</f>
        <v>0.37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131</v>
      </c>
      <c r="D50" s="24">
        <f>E50*G50</f>
        <v>9269.3</v>
      </c>
      <c r="E50" s="23">
        <f>F50*12</f>
        <v>2.64</v>
      </c>
      <c r="F50" s="23">
        <v>0.22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1" t="s">
        <v>100</v>
      </c>
      <c r="B51" s="42" t="s">
        <v>66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1" t="s">
        <v>101</v>
      </c>
      <c r="B52" s="42" t="s">
        <v>66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1" t="s">
        <v>102</v>
      </c>
      <c r="B53" s="42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1" t="s">
        <v>103</v>
      </c>
      <c r="B54" s="42" t="s">
        <v>66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1" t="s">
        <v>104</v>
      </c>
      <c r="B55" s="42" t="s">
        <v>66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1" t="s">
        <v>105</v>
      </c>
      <c r="B56" s="42" t="s">
        <v>66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1" t="s">
        <v>106</v>
      </c>
      <c r="B57" s="42" t="s">
        <v>66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1" t="s">
        <v>107</v>
      </c>
      <c r="B58" s="42" t="s">
        <v>66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1" t="s">
        <v>108</v>
      </c>
      <c r="B59" s="42" t="s">
        <v>66</v>
      </c>
      <c r="C59" s="24"/>
      <c r="D59" s="24"/>
      <c r="E59" s="23"/>
      <c r="F59" s="23"/>
      <c r="G59" s="12">
        <v>3511.1</v>
      </c>
      <c r="H59" s="12"/>
      <c r="I59" s="13"/>
    </row>
    <row r="60" spans="1:9" s="101" customFormat="1" ht="30">
      <c r="A60" s="97" t="s">
        <v>160</v>
      </c>
      <c r="B60" s="90"/>
      <c r="C60" s="91"/>
      <c r="D60" s="98">
        <v>68800</v>
      </c>
      <c r="E60" s="99">
        <f>D60/G60</f>
        <v>19.59</v>
      </c>
      <c r="F60" s="23">
        <f>E60/12</f>
        <v>1.63</v>
      </c>
      <c r="G60" s="12">
        <v>3511.1</v>
      </c>
      <c r="H60" s="88"/>
      <c r="I60" s="100"/>
    </row>
    <row r="61" spans="1:9" s="12" customFormat="1" ht="15">
      <c r="A61" s="31" t="s">
        <v>22</v>
      </c>
      <c r="B61" s="22" t="s">
        <v>23</v>
      </c>
      <c r="C61" s="24" t="s">
        <v>132</v>
      </c>
      <c r="D61" s="24">
        <f>E61*G61</f>
        <v>3370.66</v>
      </c>
      <c r="E61" s="23">
        <f>12*F61</f>
        <v>0.96</v>
      </c>
      <c r="F61" s="23">
        <v>0.08</v>
      </c>
      <c r="G61" s="12">
        <v>3511.1</v>
      </c>
      <c r="H61" s="12">
        <v>1.07</v>
      </c>
      <c r="I61" s="13">
        <v>0.03</v>
      </c>
    </row>
    <row r="62" spans="1:9" s="12" customFormat="1" ht="15">
      <c r="A62" s="31" t="s">
        <v>24</v>
      </c>
      <c r="B62" s="34" t="s">
        <v>25</v>
      </c>
      <c r="C62" s="33" t="s">
        <v>132</v>
      </c>
      <c r="D62" s="24">
        <f>E62*G62</f>
        <v>2106.66</v>
      </c>
      <c r="E62" s="23">
        <f>12*F62</f>
        <v>0.6</v>
      </c>
      <c r="F62" s="23">
        <v>0.05</v>
      </c>
      <c r="G62" s="12">
        <v>3511.1</v>
      </c>
      <c r="H62" s="12">
        <v>1.07</v>
      </c>
      <c r="I62" s="13">
        <v>0.02</v>
      </c>
    </row>
    <row r="63" spans="1:9" s="32" customFormat="1" ht="30">
      <c r="A63" s="31" t="s">
        <v>21</v>
      </c>
      <c r="B63" s="22"/>
      <c r="C63" s="33" t="s">
        <v>129</v>
      </c>
      <c r="D63" s="24">
        <v>3535</v>
      </c>
      <c r="E63" s="23">
        <f>D63/G63</f>
        <v>1.01</v>
      </c>
      <c r="F63" s="23">
        <f>E63/12</f>
        <v>0.08</v>
      </c>
      <c r="G63" s="12">
        <v>3511.1</v>
      </c>
      <c r="H63" s="12">
        <v>1.07</v>
      </c>
      <c r="I63" s="13">
        <v>0.03</v>
      </c>
    </row>
    <row r="64" spans="1:9" s="32" customFormat="1" ht="21" customHeight="1">
      <c r="A64" s="31" t="s">
        <v>30</v>
      </c>
      <c r="B64" s="22"/>
      <c r="C64" s="23" t="s">
        <v>133</v>
      </c>
      <c r="D64" s="23">
        <f>D65+D66+D67+D68+D69+D70+D71+D72+D73+D75+D76+D78+D74</f>
        <v>43238.92</v>
      </c>
      <c r="E64" s="23">
        <f>D64/G63</f>
        <v>12.31</v>
      </c>
      <c r="F64" s="23">
        <f>E64/12</f>
        <v>1.03</v>
      </c>
      <c r="G64" s="12">
        <v>3511.1</v>
      </c>
      <c r="H64" s="12">
        <v>1.07</v>
      </c>
      <c r="I64" s="13">
        <v>0.87</v>
      </c>
    </row>
    <row r="65" spans="1:11" s="19" customFormat="1" ht="23.25" customHeight="1">
      <c r="A65" s="36" t="s">
        <v>70</v>
      </c>
      <c r="B65" s="30" t="s">
        <v>14</v>
      </c>
      <c r="C65" s="38"/>
      <c r="D65" s="38">
        <v>1132.99</v>
      </c>
      <c r="E65" s="37"/>
      <c r="F65" s="37"/>
      <c r="G65" s="12">
        <v>3511.1</v>
      </c>
      <c r="H65" s="12">
        <v>1.07</v>
      </c>
      <c r="I65" s="13">
        <v>0.01</v>
      </c>
      <c r="K65" s="32"/>
    </row>
    <row r="66" spans="1:11" s="19" customFormat="1" ht="18.75" customHeight="1">
      <c r="A66" s="36" t="s">
        <v>15</v>
      </c>
      <c r="B66" s="30" t="s">
        <v>19</v>
      </c>
      <c r="C66" s="38"/>
      <c r="D66" s="38">
        <v>2195.57</v>
      </c>
      <c r="E66" s="37"/>
      <c r="F66" s="37"/>
      <c r="G66" s="12">
        <v>3511.1</v>
      </c>
      <c r="H66" s="12">
        <v>1.07</v>
      </c>
      <c r="I66" s="13">
        <v>0.02</v>
      </c>
      <c r="K66" s="32"/>
    </row>
    <row r="67" spans="1:11" s="19" customFormat="1" ht="18" customHeight="1">
      <c r="A67" s="36" t="s">
        <v>69</v>
      </c>
      <c r="B67" s="40" t="s">
        <v>14</v>
      </c>
      <c r="C67" s="38"/>
      <c r="D67" s="38">
        <v>3912.29</v>
      </c>
      <c r="E67" s="37"/>
      <c r="F67" s="37"/>
      <c r="G67" s="12">
        <v>3511.1</v>
      </c>
      <c r="H67" s="12"/>
      <c r="I67" s="13"/>
      <c r="K67" s="32"/>
    </row>
    <row r="68" spans="1:11" s="19" customFormat="1" ht="15">
      <c r="A68" s="36" t="s">
        <v>44</v>
      </c>
      <c r="B68" s="30" t="s">
        <v>14</v>
      </c>
      <c r="C68" s="38"/>
      <c r="D68" s="38">
        <v>4184</v>
      </c>
      <c r="E68" s="37"/>
      <c r="F68" s="37"/>
      <c r="G68" s="12">
        <v>3511.1</v>
      </c>
      <c r="H68" s="12">
        <v>1.07</v>
      </c>
      <c r="I68" s="13">
        <v>0.05</v>
      </c>
      <c r="K68" s="32"/>
    </row>
    <row r="69" spans="1:11" s="19" customFormat="1" ht="15">
      <c r="A69" s="36" t="s">
        <v>16</v>
      </c>
      <c r="B69" s="30" t="s">
        <v>14</v>
      </c>
      <c r="C69" s="38"/>
      <c r="D69" s="38">
        <v>9326.76</v>
      </c>
      <c r="E69" s="37"/>
      <c r="F69" s="37"/>
      <c r="G69" s="12">
        <v>3511.1</v>
      </c>
      <c r="H69" s="12">
        <v>1.07</v>
      </c>
      <c r="I69" s="13">
        <v>0.15</v>
      </c>
      <c r="K69" s="32"/>
    </row>
    <row r="70" spans="1:11" s="19" customFormat="1" ht="15">
      <c r="A70" s="36" t="s">
        <v>17</v>
      </c>
      <c r="B70" s="30" t="s">
        <v>14</v>
      </c>
      <c r="C70" s="38"/>
      <c r="D70" s="38">
        <v>1097.78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41</v>
      </c>
      <c r="B71" s="30" t="s">
        <v>14</v>
      </c>
      <c r="C71" s="38"/>
      <c r="D71" s="38">
        <v>2091.96</v>
      </c>
      <c r="E71" s="37"/>
      <c r="F71" s="37"/>
      <c r="G71" s="12">
        <v>3511.1</v>
      </c>
      <c r="H71" s="12">
        <v>1.07</v>
      </c>
      <c r="I71" s="13">
        <v>0.02</v>
      </c>
      <c r="K71" s="32"/>
    </row>
    <row r="72" spans="1:11" s="19" customFormat="1" ht="15">
      <c r="A72" s="36" t="s">
        <v>42</v>
      </c>
      <c r="B72" s="30" t="s">
        <v>19</v>
      </c>
      <c r="C72" s="38"/>
      <c r="D72" s="38">
        <v>0</v>
      </c>
      <c r="E72" s="37"/>
      <c r="F72" s="37"/>
      <c r="G72" s="12">
        <v>3511.1</v>
      </c>
      <c r="H72" s="12">
        <v>1.07</v>
      </c>
      <c r="I72" s="13">
        <v>0.1</v>
      </c>
      <c r="K72" s="32"/>
    </row>
    <row r="73" spans="1:11" s="19" customFormat="1" ht="25.5">
      <c r="A73" s="36" t="s">
        <v>18</v>
      </c>
      <c r="B73" s="30" t="s">
        <v>14</v>
      </c>
      <c r="C73" s="38"/>
      <c r="D73" s="38">
        <v>3595.08</v>
      </c>
      <c r="E73" s="37"/>
      <c r="F73" s="37"/>
      <c r="G73" s="12">
        <v>3511.1</v>
      </c>
      <c r="H73" s="12">
        <v>1.07</v>
      </c>
      <c r="I73" s="13">
        <v>0.05</v>
      </c>
      <c r="K73" s="32"/>
    </row>
    <row r="74" spans="1:7" s="96" customFormat="1" ht="23.25" customHeight="1">
      <c r="A74" s="75" t="s">
        <v>159</v>
      </c>
      <c r="B74" s="93" t="s">
        <v>14</v>
      </c>
      <c r="C74" s="94"/>
      <c r="D74" s="111">
        <v>875.4</v>
      </c>
      <c r="E74" s="94"/>
      <c r="F74" s="95"/>
      <c r="G74" s="88"/>
    </row>
    <row r="75" spans="1:11" s="19" customFormat="1" ht="25.5">
      <c r="A75" s="36" t="s">
        <v>71</v>
      </c>
      <c r="B75" s="30" t="s">
        <v>14</v>
      </c>
      <c r="C75" s="38"/>
      <c r="D75" s="38">
        <v>14827.09</v>
      </c>
      <c r="E75" s="37"/>
      <c r="F75" s="37"/>
      <c r="G75" s="12">
        <v>3511.1</v>
      </c>
      <c r="H75" s="12">
        <v>1.07</v>
      </c>
      <c r="I75" s="13">
        <v>0.01</v>
      </c>
      <c r="K75" s="32"/>
    </row>
    <row r="76" spans="1:11" s="19" customFormat="1" ht="30.75" customHeight="1">
      <c r="A76" s="36" t="s">
        <v>109</v>
      </c>
      <c r="B76" s="40" t="s">
        <v>49</v>
      </c>
      <c r="C76" s="67"/>
      <c r="D76" s="38">
        <v>0</v>
      </c>
      <c r="E76" s="37"/>
      <c r="F76" s="37"/>
      <c r="G76" s="12">
        <v>3511.1</v>
      </c>
      <c r="H76" s="12"/>
      <c r="I76" s="13"/>
      <c r="K76" s="32"/>
    </row>
    <row r="77" spans="1:11" s="19" customFormat="1" ht="18" customHeight="1">
      <c r="A77" s="36" t="s">
        <v>110</v>
      </c>
      <c r="B77" s="42" t="s">
        <v>14</v>
      </c>
      <c r="C77" s="67"/>
      <c r="D77" s="38">
        <v>0</v>
      </c>
      <c r="E77" s="37"/>
      <c r="F77" s="37"/>
      <c r="G77" s="12">
        <v>3511.1</v>
      </c>
      <c r="H77" s="12">
        <v>1.07</v>
      </c>
      <c r="I77" s="13">
        <v>0</v>
      </c>
      <c r="K77" s="32"/>
    </row>
    <row r="78" spans="1:11" s="19" customFormat="1" ht="20.25" customHeight="1">
      <c r="A78" s="36" t="s">
        <v>111</v>
      </c>
      <c r="B78" s="40" t="s">
        <v>48</v>
      </c>
      <c r="C78" s="38"/>
      <c r="D78" s="38">
        <f>E78*G78</f>
        <v>0</v>
      </c>
      <c r="E78" s="37"/>
      <c r="F78" s="37"/>
      <c r="G78" s="12">
        <v>3511.1</v>
      </c>
      <c r="H78" s="12">
        <v>1.07</v>
      </c>
      <c r="I78" s="13">
        <v>0.01</v>
      </c>
      <c r="K78" s="32"/>
    </row>
    <row r="79" spans="1:9" s="32" customFormat="1" ht="30">
      <c r="A79" s="31" t="s">
        <v>35</v>
      </c>
      <c r="B79" s="22"/>
      <c r="C79" s="23" t="s">
        <v>134</v>
      </c>
      <c r="D79" s="23">
        <f>D80+D81+D82+D83+D84+D85+D86+D87+D89</f>
        <v>21067.78</v>
      </c>
      <c r="E79" s="23">
        <f>D79/G79</f>
        <v>6</v>
      </c>
      <c r="F79" s="23">
        <f>E79/12</f>
        <v>0.5</v>
      </c>
      <c r="G79" s="12">
        <v>3511.1</v>
      </c>
      <c r="H79" s="12">
        <v>1.07</v>
      </c>
      <c r="I79" s="13">
        <v>0.51</v>
      </c>
    </row>
    <row r="80" spans="1:11" s="19" customFormat="1" ht="15">
      <c r="A80" s="36" t="s">
        <v>31</v>
      </c>
      <c r="B80" s="30" t="s">
        <v>45</v>
      </c>
      <c r="C80" s="38"/>
      <c r="D80" s="38">
        <v>3137.99</v>
      </c>
      <c r="E80" s="37"/>
      <c r="F80" s="37"/>
      <c r="G80" s="12">
        <v>3511.1</v>
      </c>
      <c r="H80" s="12">
        <v>1.07</v>
      </c>
      <c r="I80" s="13">
        <v>0.05</v>
      </c>
      <c r="K80" s="32"/>
    </row>
    <row r="81" spans="1:11" s="19" customFormat="1" ht="25.5">
      <c r="A81" s="36" t="s">
        <v>32</v>
      </c>
      <c r="B81" s="40" t="s">
        <v>14</v>
      </c>
      <c r="C81" s="38"/>
      <c r="D81" s="38">
        <v>2092.02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50</v>
      </c>
      <c r="B82" s="30" t="s">
        <v>49</v>
      </c>
      <c r="C82" s="38"/>
      <c r="D82" s="38">
        <v>2195.49</v>
      </c>
      <c r="E82" s="37"/>
      <c r="F82" s="37"/>
      <c r="G82" s="12">
        <v>3511.1</v>
      </c>
      <c r="H82" s="12">
        <v>1.07</v>
      </c>
      <c r="I82" s="13">
        <v>0.03</v>
      </c>
      <c r="K82" s="32"/>
    </row>
    <row r="83" spans="1:11" s="19" customFormat="1" ht="25.5">
      <c r="A83" s="36" t="s">
        <v>46</v>
      </c>
      <c r="B83" s="30" t="s">
        <v>47</v>
      </c>
      <c r="C83" s="38"/>
      <c r="D83" s="38">
        <v>0</v>
      </c>
      <c r="E83" s="37"/>
      <c r="F83" s="37"/>
      <c r="G83" s="12">
        <v>3511.1</v>
      </c>
      <c r="H83" s="12">
        <v>1.07</v>
      </c>
      <c r="I83" s="13">
        <v>0.03</v>
      </c>
      <c r="K83" s="32"/>
    </row>
    <row r="84" spans="1:11" s="19" customFormat="1" ht="15">
      <c r="A84" s="36" t="s">
        <v>63</v>
      </c>
      <c r="B84" s="40" t="s">
        <v>49</v>
      </c>
      <c r="C84" s="38"/>
      <c r="D84" s="38">
        <v>0</v>
      </c>
      <c r="E84" s="37"/>
      <c r="F84" s="37"/>
      <c r="G84" s="12">
        <v>3511.1</v>
      </c>
      <c r="H84" s="12">
        <v>1.07</v>
      </c>
      <c r="I84" s="13">
        <v>0.22</v>
      </c>
      <c r="K84" s="32"/>
    </row>
    <row r="85" spans="1:11" s="19" customFormat="1" ht="18" customHeight="1">
      <c r="A85" s="36" t="s">
        <v>43</v>
      </c>
      <c r="B85" s="30" t="s">
        <v>6</v>
      </c>
      <c r="C85" s="67"/>
      <c r="D85" s="38">
        <v>7440.48</v>
      </c>
      <c r="E85" s="37"/>
      <c r="F85" s="37"/>
      <c r="G85" s="12">
        <v>3511.1</v>
      </c>
      <c r="H85" s="12">
        <v>1.07</v>
      </c>
      <c r="I85" s="13">
        <v>0.12</v>
      </c>
      <c r="K85" s="32"/>
    </row>
    <row r="86" spans="1:11" s="19" customFormat="1" ht="27.75" customHeight="1">
      <c r="A86" s="36" t="s">
        <v>112</v>
      </c>
      <c r="B86" s="40" t="s">
        <v>14</v>
      </c>
      <c r="C86" s="67"/>
      <c r="D86" s="67">
        <v>6201.8</v>
      </c>
      <c r="E86" s="39"/>
      <c r="F86" s="39"/>
      <c r="G86" s="12">
        <v>3511.1</v>
      </c>
      <c r="H86" s="12"/>
      <c r="I86" s="13"/>
      <c r="K86" s="32"/>
    </row>
    <row r="87" spans="1:11" s="19" customFormat="1" ht="27" customHeight="1">
      <c r="A87" s="36" t="s">
        <v>109</v>
      </c>
      <c r="B87" s="40" t="s">
        <v>49</v>
      </c>
      <c r="C87" s="67"/>
      <c r="D87" s="67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18" customHeight="1">
      <c r="A88" s="41" t="s">
        <v>113</v>
      </c>
      <c r="B88" s="40" t="s">
        <v>48</v>
      </c>
      <c r="C88" s="67"/>
      <c r="D88" s="67">
        <v>0</v>
      </c>
      <c r="E88" s="39"/>
      <c r="F88" s="39"/>
      <c r="G88" s="12">
        <v>3511.1</v>
      </c>
      <c r="H88" s="12"/>
      <c r="I88" s="13"/>
      <c r="K88" s="32"/>
    </row>
    <row r="89" spans="1:11" s="19" customFormat="1" ht="18" customHeight="1">
      <c r="A89" s="36" t="s">
        <v>114</v>
      </c>
      <c r="B89" s="40" t="s">
        <v>14</v>
      </c>
      <c r="C89" s="67"/>
      <c r="D89" s="67">
        <v>0</v>
      </c>
      <c r="E89" s="39"/>
      <c r="F89" s="39"/>
      <c r="G89" s="12">
        <v>3511.1</v>
      </c>
      <c r="H89" s="12"/>
      <c r="I89" s="13"/>
      <c r="K89" s="32"/>
    </row>
    <row r="90" spans="1:11" s="19" customFormat="1" ht="30">
      <c r="A90" s="31" t="s">
        <v>36</v>
      </c>
      <c r="B90" s="30"/>
      <c r="C90" s="23" t="s">
        <v>135</v>
      </c>
      <c r="D90" s="23">
        <v>0</v>
      </c>
      <c r="E90" s="23">
        <f>D90/G90</f>
        <v>0</v>
      </c>
      <c r="F90" s="23">
        <f>E90/12</f>
        <v>0</v>
      </c>
      <c r="G90" s="12">
        <v>3511.1</v>
      </c>
      <c r="H90" s="12">
        <v>1.07</v>
      </c>
      <c r="I90" s="13">
        <v>0.09</v>
      </c>
      <c r="K90" s="32"/>
    </row>
    <row r="91" spans="1:11" s="19" customFormat="1" ht="18.75" customHeight="1">
      <c r="A91" s="36" t="s">
        <v>115</v>
      </c>
      <c r="B91" s="30" t="s">
        <v>14</v>
      </c>
      <c r="C91" s="67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17.25" customHeight="1">
      <c r="A92" s="41" t="s">
        <v>116</v>
      </c>
      <c r="B92" s="40" t="s">
        <v>49</v>
      </c>
      <c r="C92" s="67"/>
      <c r="D92" s="28">
        <v>0</v>
      </c>
      <c r="E92" s="23"/>
      <c r="F92" s="23"/>
      <c r="G92" s="12">
        <v>3511.1</v>
      </c>
      <c r="H92" s="12"/>
      <c r="I92" s="13"/>
      <c r="K92" s="32"/>
    </row>
    <row r="93" spans="1:11" s="19" customFormat="1" ht="15">
      <c r="A93" s="36" t="s">
        <v>117</v>
      </c>
      <c r="B93" s="40" t="s">
        <v>48</v>
      </c>
      <c r="C93" s="67"/>
      <c r="D93" s="28">
        <v>0</v>
      </c>
      <c r="E93" s="23"/>
      <c r="F93" s="23"/>
      <c r="G93" s="12">
        <v>3511.1</v>
      </c>
      <c r="H93" s="12"/>
      <c r="I93" s="13"/>
      <c r="K93" s="32"/>
    </row>
    <row r="94" spans="1:11" s="19" customFormat="1" ht="25.5">
      <c r="A94" s="36" t="s">
        <v>118</v>
      </c>
      <c r="B94" s="40" t="s">
        <v>48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18.75" customHeight="1">
      <c r="A95" s="31" t="s">
        <v>119</v>
      </c>
      <c r="B95" s="30"/>
      <c r="C95" s="23" t="s">
        <v>136</v>
      </c>
      <c r="D95" s="23">
        <f>D97+D98+D99+D96+D100+D101</f>
        <v>17346.19</v>
      </c>
      <c r="E95" s="23">
        <f>D95/G95</f>
        <v>4.94</v>
      </c>
      <c r="F95" s="23">
        <f>E95/12</f>
        <v>0.41</v>
      </c>
      <c r="G95" s="12">
        <v>3511.1</v>
      </c>
      <c r="H95" s="12">
        <v>1.07</v>
      </c>
      <c r="I95" s="13">
        <v>0.2</v>
      </c>
      <c r="K95" s="32"/>
    </row>
    <row r="96" spans="1:11" s="19" customFormat="1" ht="17.25" customHeight="1">
      <c r="A96" s="36" t="s">
        <v>33</v>
      </c>
      <c r="B96" s="30" t="s">
        <v>6</v>
      </c>
      <c r="C96" s="38"/>
      <c r="D96" s="38">
        <f>E96*G96</f>
        <v>0</v>
      </c>
      <c r="E96" s="37"/>
      <c r="F96" s="37"/>
      <c r="G96" s="12">
        <v>3511.1</v>
      </c>
      <c r="H96" s="12">
        <v>1.07</v>
      </c>
      <c r="I96" s="13">
        <v>0</v>
      </c>
      <c r="K96" s="32"/>
    </row>
    <row r="97" spans="1:11" s="19" customFormat="1" ht="43.5" customHeight="1">
      <c r="A97" s="36" t="s">
        <v>120</v>
      </c>
      <c r="B97" s="30" t="s">
        <v>14</v>
      </c>
      <c r="C97" s="38"/>
      <c r="D97" s="38">
        <v>11419.63</v>
      </c>
      <c r="E97" s="37"/>
      <c r="F97" s="37"/>
      <c r="G97" s="12">
        <v>3511.1</v>
      </c>
      <c r="H97" s="12">
        <v>1.07</v>
      </c>
      <c r="I97" s="13">
        <v>0.18</v>
      </c>
      <c r="K97" s="32"/>
    </row>
    <row r="98" spans="1:11" s="19" customFormat="1" ht="41.25" customHeight="1">
      <c r="A98" s="36" t="s">
        <v>121</v>
      </c>
      <c r="B98" s="30" t="s">
        <v>14</v>
      </c>
      <c r="C98" s="38"/>
      <c r="D98" s="38">
        <v>1093.4</v>
      </c>
      <c r="E98" s="37"/>
      <c r="F98" s="37"/>
      <c r="G98" s="12">
        <v>3511.1</v>
      </c>
      <c r="H98" s="12">
        <v>1.07</v>
      </c>
      <c r="I98" s="13">
        <v>0.02</v>
      </c>
      <c r="K98" s="32"/>
    </row>
    <row r="99" spans="1:11" s="19" customFormat="1" ht="27.75" customHeight="1">
      <c r="A99" s="36" t="s">
        <v>52</v>
      </c>
      <c r="B99" s="30" t="s">
        <v>9</v>
      </c>
      <c r="C99" s="38"/>
      <c r="D99" s="38">
        <f>E99*G99</f>
        <v>0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22.5" customHeight="1">
      <c r="A100" s="36" t="s">
        <v>38</v>
      </c>
      <c r="B100" s="40" t="s">
        <v>122</v>
      </c>
      <c r="C100" s="38"/>
      <c r="D100" s="38">
        <v>4833.16</v>
      </c>
      <c r="E100" s="37"/>
      <c r="F100" s="37"/>
      <c r="G100" s="12">
        <v>3511.1</v>
      </c>
      <c r="H100" s="12"/>
      <c r="I100" s="13"/>
      <c r="K100" s="32"/>
    </row>
    <row r="101" spans="1:11" s="19" customFormat="1" ht="58.5" customHeight="1">
      <c r="A101" s="36" t="s">
        <v>123</v>
      </c>
      <c r="B101" s="40" t="s">
        <v>66</v>
      </c>
      <c r="C101" s="38"/>
      <c r="D101" s="38">
        <v>0</v>
      </c>
      <c r="E101" s="37"/>
      <c r="F101" s="37"/>
      <c r="G101" s="12">
        <v>3511.1</v>
      </c>
      <c r="H101" s="12">
        <v>1.07</v>
      </c>
      <c r="I101" s="13">
        <v>0</v>
      </c>
      <c r="K101" s="32"/>
    </row>
    <row r="102" spans="1:11" s="19" customFormat="1" ht="15">
      <c r="A102" s="31" t="s">
        <v>37</v>
      </c>
      <c r="B102" s="30"/>
      <c r="C102" s="23" t="s">
        <v>137</v>
      </c>
      <c r="D102" s="23">
        <f>D103</f>
        <v>0</v>
      </c>
      <c r="E102" s="23">
        <f>D102/G102</f>
        <v>0</v>
      </c>
      <c r="F102" s="23">
        <f>E102/12</f>
        <v>0</v>
      </c>
      <c r="G102" s="12">
        <v>3511.1</v>
      </c>
      <c r="H102" s="12">
        <v>1.07</v>
      </c>
      <c r="I102" s="13">
        <v>0.14</v>
      </c>
      <c r="K102" s="32"/>
    </row>
    <row r="103" spans="1:11" s="19" customFormat="1" ht="15">
      <c r="A103" s="36" t="s">
        <v>34</v>
      </c>
      <c r="B103" s="30" t="s">
        <v>14</v>
      </c>
      <c r="C103" s="38"/>
      <c r="D103" s="38">
        <v>0</v>
      </c>
      <c r="E103" s="37"/>
      <c r="F103" s="37"/>
      <c r="G103" s="12">
        <v>3511.1</v>
      </c>
      <c r="H103" s="12">
        <v>1.07</v>
      </c>
      <c r="I103" s="13">
        <v>0.02</v>
      </c>
      <c r="K103" s="32"/>
    </row>
    <row r="104" spans="1:11" s="12" customFormat="1" ht="15">
      <c r="A104" s="31" t="s">
        <v>40</v>
      </c>
      <c r="B104" s="22"/>
      <c r="C104" s="23" t="s">
        <v>138</v>
      </c>
      <c r="D104" s="23">
        <f>D105+D106</f>
        <v>20800</v>
      </c>
      <c r="E104" s="23">
        <f>D104/G104</f>
        <v>5.92</v>
      </c>
      <c r="F104" s="23">
        <f>E104/12</f>
        <v>0.49</v>
      </c>
      <c r="G104" s="12">
        <v>3511.1</v>
      </c>
      <c r="H104" s="12">
        <v>1.07</v>
      </c>
      <c r="I104" s="13">
        <v>0.37</v>
      </c>
      <c r="K104" s="32"/>
    </row>
    <row r="105" spans="1:11" s="19" customFormat="1" ht="41.25" customHeight="1">
      <c r="A105" s="41" t="s">
        <v>124</v>
      </c>
      <c r="B105" s="40" t="s">
        <v>19</v>
      </c>
      <c r="C105" s="38"/>
      <c r="D105" s="38">
        <v>20800</v>
      </c>
      <c r="E105" s="37"/>
      <c r="F105" s="37"/>
      <c r="G105" s="12">
        <v>3511.1</v>
      </c>
      <c r="H105" s="12">
        <v>1.07</v>
      </c>
      <c r="I105" s="13">
        <v>0.03</v>
      </c>
      <c r="K105" s="32"/>
    </row>
    <row r="106" spans="1:11" s="19" customFormat="1" ht="24.75" customHeight="1">
      <c r="A106" s="41" t="s">
        <v>165</v>
      </c>
      <c r="B106" s="40" t="s">
        <v>66</v>
      </c>
      <c r="C106" s="38"/>
      <c r="D106" s="38">
        <v>0</v>
      </c>
      <c r="E106" s="37"/>
      <c r="F106" s="37"/>
      <c r="G106" s="12">
        <v>3511.1</v>
      </c>
      <c r="H106" s="12">
        <v>1.07</v>
      </c>
      <c r="I106" s="13">
        <v>0.34</v>
      </c>
      <c r="K106" s="32"/>
    </row>
    <row r="107" spans="1:11" s="12" customFormat="1" ht="15">
      <c r="A107" s="31" t="s">
        <v>39</v>
      </c>
      <c r="B107" s="22"/>
      <c r="C107" s="23" t="s">
        <v>139</v>
      </c>
      <c r="D107" s="23">
        <f>D108+D109</f>
        <v>20728.44</v>
      </c>
      <c r="E107" s="23">
        <f>D107/G107</f>
        <v>5.9</v>
      </c>
      <c r="F107" s="23">
        <f>E107/12</f>
        <v>0.49</v>
      </c>
      <c r="G107" s="12">
        <v>3511.1</v>
      </c>
      <c r="H107" s="12">
        <v>1.07</v>
      </c>
      <c r="I107" s="13">
        <v>0.37</v>
      </c>
      <c r="K107" s="32"/>
    </row>
    <row r="108" spans="1:9" s="19" customFormat="1" ht="21" customHeight="1">
      <c r="A108" s="36" t="s">
        <v>51</v>
      </c>
      <c r="B108" s="30" t="s">
        <v>45</v>
      </c>
      <c r="C108" s="38"/>
      <c r="D108" s="38">
        <v>20728.44</v>
      </c>
      <c r="E108" s="37"/>
      <c r="F108" s="37"/>
      <c r="G108" s="12">
        <v>3511.1</v>
      </c>
      <c r="H108" s="12">
        <v>1.07</v>
      </c>
      <c r="I108" s="13">
        <v>0.26</v>
      </c>
    </row>
    <row r="109" spans="1:9" s="19" customFormat="1" ht="21.75" customHeight="1">
      <c r="A109" s="36" t="s">
        <v>61</v>
      </c>
      <c r="B109" s="30" t="s">
        <v>45</v>
      </c>
      <c r="C109" s="38"/>
      <c r="D109" s="38">
        <v>0</v>
      </c>
      <c r="E109" s="37"/>
      <c r="F109" s="37"/>
      <c r="G109" s="12">
        <v>3511.1</v>
      </c>
      <c r="H109" s="12">
        <v>1.07</v>
      </c>
      <c r="I109" s="13">
        <v>0.12</v>
      </c>
    </row>
    <row r="110" spans="1:9" s="12" customFormat="1" ht="129.75">
      <c r="A110" s="31" t="s">
        <v>173</v>
      </c>
      <c r="B110" s="22" t="s">
        <v>9</v>
      </c>
      <c r="C110" s="35"/>
      <c r="D110" s="33">
        <f>25000+58045.04</f>
        <v>83045.04</v>
      </c>
      <c r="E110" s="35">
        <f>D110/G110</f>
        <v>23.65</v>
      </c>
      <c r="F110" s="35">
        <f>E110/12</f>
        <v>1.97</v>
      </c>
      <c r="G110" s="12">
        <v>3511.1</v>
      </c>
      <c r="H110" s="12">
        <v>1.07</v>
      </c>
      <c r="I110" s="13">
        <v>0.3</v>
      </c>
    </row>
    <row r="111" spans="1:7" s="89" customFormat="1" ht="18.75">
      <c r="A111" s="115" t="s">
        <v>167</v>
      </c>
      <c r="B111" s="22" t="s">
        <v>6</v>
      </c>
      <c r="C111" s="86"/>
      <c r="D111" s="87">
        <f>2285.35+20690.41</f>
        <v>22975.76</v>
      </c>
      <c r="E111" s="86">
        <f>D111/G111</f>
        <v>6.54</v>
      </c>
      <c r="F111" s="35">
        <f>E111/12</f>
        <v>0.55</v>
      </c>
      <c r="G111" s="12">
        <v>3511.1</v>
      </c>
    </row>
    <row r="112" spans="1:7" s="89" customFormat="1" ht="18.75">
      <c r="A112" s="115" t="s">
        <v>168</v>
      </c>
      <c r="B112" s="22" t="s">
        <v>6</v>
      </c>
      <c r="C112" s="86"/>
      <c r="D112" s="87">
        <f>(2285.35+4688.56+5187.57)</f>
        <v>12161.48</v>
      </c>
      <c r="E112" s="86">
        <f>D112/G112</f>
        <v>3.46</v>
      </c>
      <c r="F112" s="35">
        <f>E112/12</f>
        <v>0.29</v>
      </c>
      <c r="G112" s="12">
        <v>3511.1</v>
      </c>
    </row>
    <row r="113" spans="1:7" s="89" customFormat="1" ht="18.75">
      <c r="A113" s="115" t="s">
        <v>169</v>
      </c>
      <c r="B113" s="22" t="s">
        <v>6</v>
      </c>
      <c r="C113" s="86"/>
      <c r="D113" s="87">
        <v>33518.74</v>
      </c>
      <c r="E113" s="86">
        <f>D113/G113</f>
        <v>9.55</v>
      </c>
      <c r="F113" s="35">
        <f>E113/12</f>
        <v>0.8</v>
      </c>
      <c r="G113" s="12">
        <v>3511.1</v>
      </c>
    </row>
    <row r="114" spans="1:7" s="89" customFormat="1" ht="18.75">
      <c r="A114" s="115" t="s">
        <v>170</v>
      </c>
      <c r="B114" s="22" t="s">
        <v>6</v>
      </c>
      <c r="C114" s="91"/>
      <c r="D114" s="92">
        <v>25619.09</v>
      </c>
      <c r="E114" s="86">
        <f>D114/G114</f>
        <v>7.3</v>
      </c>
      <c r="F114" s="35">
        <f>E114/12</f>
        <v>0.61</v>
      </c>
      <c r="G114" s="12">
        <v>3511.1</v>
      </c>
    </row>
    <row r="115" spans="1:9" s="43" customFormat="1" ht="24" customHeight="1" thickBot="1">
      <c r="A115" s="65" t="s">
        <v>64</v>
      </c>
      <c r="B115" s="108" t="s">
        <v>8</v>
      </c>
      <c r="C115" s="109"/>
      <c r="D115" s="110">
        <f>E115*G115</f>
        <v>86794.39</v>
      </c>
      <c r="E115" s="33">
        <f>12*F115</f>
        <v>24.72</v>
      </c>
      <c r="F115" s="33">
        <v>2.06</v>
      </c>
      <c r="G115" s="12">
        <v>3511.1</v>
      </c>
      <c r="I115" s="44"/>
    </row>
    <row r="116" spans="1:9" s="45" customFormat="1" ht="24" customHeight="1" thickBot="1">
      <c r="A116" s="65" t="s">
        <v>28</v>
      </c>
      <c r="B116" s="66"/>
      <c r="C116" s="68"/>
      <c r="D116" s="112">
        <f>D110+D107+D104+D102+D95+D90+D79+D64+D63+D61+D50+D49+D48+D40+D29+D15+D115+D62+D41+D42+D114+D113+D112+D111+D60</f>
        <v>960323.02</v>
      </c>
      <c r="E116" s="112">
        <f>E110+E107+E104+E102+E95+E90+E79+E64+E63+E61+E50+E49+E48+E40+E29+E15+E115+E62+E41+E42+E114+E113+E112+E111+E60</f>
        <v>273.49</v>
      </c>
      <c r="F116" s="112">
        <f>F110+F107+F104+F102+F95+F90+F79+F64+F63+F61+F50+F49+F48+F40+F29+F15+F115+F62+F41+F42+F114+F113+F112+F111+F60</f>
        <v>22.8</v>
      </c>
      <c r="G116" s="12">
        <v>3511.1</v>
      </c>
      <c r="I116" s="46"/>
    </row>
    <row r="117" spans="7:9" s="47" customFormat="1" ht="19.5">
      <c r="G117" s="12">
        <v>3511.1</v>
      </c>
      <c r="I117" s="48"/>
    </row>
    <row r="118" spans="1:9" s="50" customFormat="1" ht="15">
      <c r="A118" s="49"/>
      <c r="G118" s="12">
        <v>3511.1</v>
      </c>
      <c r="I118" s="51"/>
    </row>
    <row r="119" spans="1:9" s="50" customFormat="1" ht="15">
      <c r="A119" s="49"/>
      <c r="G119" s="12">
        <v>3511.1</v>
      </c>
      <c r="I119" s="51"/>
    </row>
    <row r="120" spans="1:9" s="50" customFormat="1" ht="15">
      <c r="A120" s="49"/>
      <c r="G120" s="12">
        <v>3511.1</v>
      </c>
      <c r="I120" s="51"/>
    </row>
    <row r="121" spans="1:9" s="50" customFormat="1" ht="15.75" thickBot="1">
      <c r="A121" s="49"/>
      <c r="G121" s="12">
        <v>3511.1</v>
      </c>
      <c r="I121" s="51"/>
    </row>
    <row r="122" spans="1:9" s="52" customFormat="1" ht="38.25" thickBot="1">
      <c r="A122" s="71" t="s">
        <v>142</v>
      </c>
      <c r="B122" s="72"/>
      <c r="C122" s="73"/>
      <c r="D122" s="74">
        <f>SUM(D123:D123)</f>
        <v>7829.8</v>
      </c>
      <c r="E122" s="74">
        <f>SUM(E123:E123)</f>
        <v>2.23</v>
      </c>
      <c r="F122" s="74">
        <f>SUM(F123:F123)</f>
        <v>0.19</v>
      </c>
      <c r="G122" s="45">
        <v>3511.1</v>
      </c>
      <c r="I122" s="53"/>
    </row>
    <row r="123" spans="1:9" s="50" customFormat="1" ht="15">
      <c r="A123" s="75" t="s">
        <v>174</v>
      </c>
      <c r="B123" s="76"/>
      <c r="C123" s="77"/>
      <c r="D123" s="119">
        <v>7829.8</v>
      </c>
      <c r="E123" s="79">
        <f>D123/G123</f>
        <v>2.23</v>
      </c>
      <c r="F123" s="80">
        <f>E123/12</f>
        <v>0.19</v>
      </c>
      <c r="G123" s="12">
        <v>3511.1</v>
      </c>
      <c r="I123" s="51"/>
    </row>
    <row r="124" spans="1:9" s="50" customFormat="1" ht="12.75">
      <c r="A124" s="49"/>
      <c r="I124" s="51"/>
    </row>
    <row r="125" spans="1:9" s="50" customFormat="1" ht="13.5" thickBot="1">
      <c r="A125" s="49"/>
      <c r="I125" s="51"/>
    </row>
    <row r="126" spans="1:9" s="47" customFormat="1" ht="20.25" thickBot="1">
      <c r="A126" s="116" t="s">
        <v>171</v>
      </c>
      <c r="B126" s="55"/>
      <c r="C126" s="55"/>
      <c r="D126" s="85">
        <f>D116+D122</f>
        <v>968152.82</v>
      </c>
      <c r="E126" s="85">
        <f>E116+E122</f>
        <v>275.72</v>
      </c>
      <c r="F126" s="85">
        <f>F116+F122</f>
        <v>22.99</v>
      </c>
      <c r="I126" s="48"/>
    </row>
    <row r="127" spans="1:9" s="50" customFormat="1" ht="14.25">
      <c r="A127" s="117"/>
      <c r="I127" s="51"/>
    </row>
    <row r="128" spans="1:9" s="50" customFormat="1" ht="14.25">
      <c r="A128" s="117"/>
      <c r="I128" s="51"/>
    </row>
    <row r="129" spans="1:9" s="50" customFormat="1" ht="12.75">
      <c r="A129" s="56"/>
      <c r="I129" s="51"/>
    </row>
    <row r="130" spans="1:9" s="59" customFormat="1" ht="18.75">
      <c r="A130" s="56"/>
      <c r="B130" s="57"/>
      <c r="C130" s="58"/>
      <c r="D130" s="58"/>
      <c r="E130" s="58"/>
      <c r="F130" s="58"/>
      <c r="I130" s="60"/>
    </row>
    <row r="131" spans="1:9" s="47" customFormat="1" ht="19.5">
      <c r="A131" s="61"/>
      <c r="B131" s="62"/>
      <c r="C131" s="63"/>
      <c r="D131" s="63"/>
      <c r="E131" s="63"/>
      <c r="F131" s="63"/>
      <c r="I131" s="48"/>
    </row>
    <row r="132" spans="1:9" s="50" customFormat="1" ht="14.25">
      <c r="A132" s="136" t="s">
        <v>26</v>
      </c>
      <c r="B132" s="136"/>
      <c r="C132" s="136"/>
      <c r="D132" s="136"/>
      <c r="I132" s="51"/>
    </row>
    <row r="133" s="50" customFormat="1" ht="12.75">
      <c r="I133" s="51"/>
    </row>
    <row r="134" spans="1:9" s="50" customFormat="1" ht="12.75">
      <c r="A134" s="49" t="s">
        <v>27</v>
      </c>
      <c r="I134" s="51"/>
    </row>
    <row r="135" s="50" customFormat="1" ht="12.75">
      <c r="I135" s="51"/>
    </row>
    <row r="136" s="50" customFormat="1" ht="12.75">
      <c r="I136" s="51"/>
    </row>
    <row r="137" s="50" customFormat="1" ht="12.75">
      <c r="I137" s="51"/>
    </row>
    <row r="138" s="50" customFormat="1" ht="12.75">
      <c r="I138" s="51"/>
    </row>
    <row r="139" s="50" customFormat="1" ht="12.75">
      <c r="I139" s="51"/>
    </row>
    <row r="140" s="50" customFormat="1" ht="12.75">
      <c r="I140" s="51"/>
    </row>
    <row r="141" s="50" customFormat="1" ht="12.75">
      <c r="I141" s="51"/>
    </row>
    <row r="142" s="50" customFormat="1" ht="12.75">
      <c r="I142" s="51"/>
    </row>
    <row r="143" s="50" customFormat="1" ht="12.75">
      <c r="I143" s="51"/>
    </row>
    <row r="144" s="50" customFormat="1" ht="12.75">
      <c r="I144" s="51"/>
    </row>
    <row r="145" s="50" customFormat="1" ht="12.75">
      <c r="I145" s="51"/>
    </row>
    <row r="146" s="50" customFormat="1" ht="12.75">
      <c r="I146" s="51"/>
    </row>
    <row r="147" s="50" customFormat="1" ht="12.75">
      <c r="I147" s="51"/>
    </row>
    <row r="148" s="50" customFormat="1" ht="12.75">
      <c r="I148" s="51"/>
    </row>
    <row r="149" s="50" customFormat="1" ht="12.75">
      <c r="I149" s="51"/>
    </row>
    <row r="150" s="50" customFormat="1" ht="12.75">
      <c r="I150" s="51"/>
    </row>
    <row r="151" s="50" customFormat="1" ht="12.75">
      <c r="I151" s="51"/>
    </row>
    <row r="152" s="50" customFormat="1" ht="12.75">
      <c r="I152" s="51"/>
    </row>
  </sheetData>
  <sheetProtection/>
  <mergeCells count="12"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132:D132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2017-05-04T12:10:24Z</cp:lastPrinted>
  <dcterms:created xsi:type="dcterms:W3CDTF">2010-04-02T14:46:04Z</dcterms:created>
  <dcterms:modified xsi:type="dcterms:W3CDTF">2017-05-04T12:15:00Z</dcterms:modified>
  <cp:category/>
  <cp:version/>
  <cp:contentType/>
  <cp:contentStatus/>
</cp:coreProperties>
</file>