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/>
</workbook>
</file>

<file path=xl/sharedStrings.xml><?xml version="1.0" encoding="utf-8"?>
<sst xmlns="http://schemas.openxmlformats.org/spreadsheetml/2006/main" count="208" uniqueCount="149">
  <si>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</si>
  <si>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</si>
  <si>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</si>
  <si>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</si>
  <si>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</si>
  <si>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</si>
  <si>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</si>
  <si>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</si>
  <si>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</si>
  <si>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</si>
  <si>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</si>
  <si>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</si>
  <si>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</si>
  <si>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</si>
  <si>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</si>
  <si>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</si>
  <si>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</si>
  <si>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</si>
  <si>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</si>
  <si>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</si>
  <si>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</si>
  <si>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</si>
  <si>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</si>
  <si>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</si>
  <si>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</si>
  <si>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</si>
  <si>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</si>
  <si>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</si>
  <si>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</si>
  <si>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</si>
  <si>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</si>
  <si>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</si>
  <si>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</si>
  <si>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</si>
  <si>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</si>
  <si>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</si>
  <si>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</si>
  <si>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</si>
  <si>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</si>
  <si>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</si>
  <si>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</si>
  <si>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</si>
  <si>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</si>
  <si>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ШР, ЩР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</si>
  <si>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</si>
  <si>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</si>
  <si>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</si>
  <si>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</si>
  <si>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</si>
  <si>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</si>
  <si>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</si>
  <si>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</si>
  <si>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</si>
  <si>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</si>
  <si>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</si>
  <si>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</si>
  <si>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</si>
  <si>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</si>
  <si>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</si>
  <si>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</si>
  <si>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</si>
  <si>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</si>
  <si>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</si>
  <si>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</si>
  <si>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</si>
  <si>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</si>
  <si>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</si>
  <si>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</si>
  <si>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</si>
  <si>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</si>
  <si>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</si>
  <si>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</si>
  <si>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</si>
  <si>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</si>
  <si>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</si>
  <si>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</si>
  <si>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</si>
  <si>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</si>
  <si>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</si>
  <si>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</si>
  <si>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</si>
  <si>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</si>
  <si>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</si>
  <si>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</si>
  <si>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</si>
  <si>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Ремонт кровли (подъездные козырьки)</t>
  </si>
  <si>
    <t>КИП и автоматика(тепловой узел)</t>
  </si>
  <si>
    <t>КИП и автоматика(бойлер)</t>
  </si>
  <si>
    <t>В т.ч регламентные работы</t>
  </si>
  <si>
    <t>монтаж установки с целью защиты от закипания бойлера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</si>
  <si>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</si>
  <si>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</si>
  <si>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</si>
  <si>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</si>
  <si>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</si>
  <si>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очистка от снега и наледи козырьков подъездов</t>
  </si>
  <si>
    <t>Погашение задолженности прошлых периодов</t>
  </si>
  <si>
    <t>ВСЕГО :</t>
  </si>
  <si>
    <t>Расчет размера платы за содержание и ремонт общего имущества в многоквартирном доме</t>
  </si>
  <si>
    <t>ревизия задвижек ГВС (д.50мм-2шт.)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</si>
  <si>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</si>
  <si>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</si>
  <si>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</si>
  <si>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</si>
  <si>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</si>
  <si>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</si>
  <si>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</si>
  <si>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</si>
  <si>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</si>
  <si>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4 месяца</t>
  </si>
  <si>
    <t>Предлагаемый перечень работ по текущему ремонту                                       ( на выбор собственников)</t>
  </si>
  <si>
    <t>ремонт отмостки</t>
  </si>
  <si>
    <t>смена КИП (тепловой узел)</t>
  </si>
  <si>
    <t xml:space="preserve">смена КИП (бойлер) </t>
  </si>
  <si>
    <t>ВСЕГО:</t>
  </si>
  <si>
    <t>ревизия задвижек ХВС (д.50мм-1шт., д.80мм-1шт.)</t>
  </si>
  <si>
    <t>замена насоса гвс / резерв /</t>
  </si>
  <si>
    <t>по адресу: ул. Юбилейная, д.6(S общ.=2357,0 м2;Sзем.уч.=2924,7м2)</t>
  </si>
  <si>
    <t>на 2013-2014гг.</t>
  </si>
  <si>
    <t>окос травы</t>
  </si>
  <si>
    <t>2-3 раза</t>
  </si>
  <si>
    <t>ревизия задвижек отопления (д.50мм-3шт., д.80мм-10шт.)</t>
  </si>
  <si>
    <t>подключение системы отопления с регулировкой</t>
  </si>
  <si>
    <t>замена  КИП манометр 4 шт.,термометр 4 шт.</t>
  </si>
  <si>
    <t>замена  КИП на ВВП манометр 5 шт., термометр 5 шт.</t>
  </si>
  <si>
    <t>замена  КИП  манометр 1 шт.</t>
  </si>
  <si>
    <t>замена трансформатора тока (1 узел учета/ 3 ТТ)</t>
  </si>
  <si>
    <t>1 раз в 4 года</t>
  </si>
  <si>
    <t>электроизмерения (замеры сопротивления изоляции)</t>
  </si>
  <si>
    <t>1 раз в 3 года</t>
  </si>
  <si>
    <t>Сбор, вывоз и утилизация ТБО, руб/м2</t>
  </si>
  <si>
    <t>ремонт крылец  подъездов 6 шт.</t>
  </si>
  <si>
    <t>ремонт отмостки 65 м2</t>
  </si>
  <si>
    <t xml:space="preserve">ремонт козырьков над входом в подъезд </t>
  </si>
  <si>
    <t xml:space="preserve">удлинение ливневой канализации </t>
  </si>
  <si>
    <t>смена задвижек ХВС диам.50- 1 шт., диам. 80 - 1 шт.</t>
  </si>
  <si>
    <t>смена задвижек ХВС на ВВП диам.50 - 2 шт.</t>
  </si>
  <si>
    <t>смена задвижек (СТС на ВВП) диам.50 - 2 шт.</t>
  </si>
  <si>
    <t>смена задвижек (отопление) диам.80 мм - 3 шт.</t>
  </si>
  <si>
    <t>смена шаровых кранов под промывку системы отопления</t>
  </si>
  <si>
    <t>ремонт системы канализации</t>
  </si>
  <si>
    <t>устройство приямка для откачки грунтовых вод</t>
  </si>
  <si>
    <t>установка датчиков движения в тамбурах</t>
  </si>
  <si>
    <t>установка датчиков движения  на этажных площадках</t>
  </si>
  <si>
    <t>ремонт освещения в подвале</t>
  </si>
  <si>
    <t>монтаж установки "Термит" с целью защиты бойлера от закипания</t>
  </si>
  <si>
    <t>энергоаудит</t>
  </si>
  <si>
    <t>установка электронного регулятора температуры на ВВП</t>
  </si>
  <si>
    <t>укрепление козырьков подъездов - 6шт.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</si>
</sst>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0"/>
      <name val="Arial Black"/>
      <family val="2"/>
    </font>
    <font>
      <b/>
      <sz val="12"/>
      <name val="Arial Cyr"/>
      <family val="0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24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4" xfId="0" applyFont="1" applyFill="1" applyBorder="1" applyAlignment="1">
      <alignment horizontal="left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2" fontId="24" fillId="24" borderId="13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4" fontId="24" fillId="24" borderId="17" xfId="0" applyNumberFormat="1" applyFont="1" applyFill="1" applyBorder="1" applyAlignment="1">
      <alignment horizontal="left" vertical="center" wrapText="1"/>
    </xf>
    <xf numFmtId="4" fontId="24" fillId="24" borderId="15" xfId="0" applyNumberFormat="1" applyFont="1" applyFill="1" applyBorder="1" applyAlignment="1">
      <alignment horizontal="center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textRotation="90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7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2" fontId="18" fillId="24" borderId="18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left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left" vertical="center" wrapText="1"/>
    </xf>
    <xf numFmtId="0" fontId="24" fillId="24" borderId="0" xfId="0" applyFont="1" applyFill="1" applyAlignment="1">
      <alignment horizontal="center" vertical="center" wrapText="1"/>
    </xf>
    <xf numFmtId="0" fontId="18" fillId="24" borderId="27" xfId="0" applyFont="1" applyFill="1" applyBorder="1" applyAlignment="1">
      <alignment horizontal="left" vertical="center" wrapText="1"/>
    </xf>
    <xf numFmtId="0" fontId="18" fillId="24" borderId="28" xfId="0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 horizontal="left" vertical="center"/>
    </xf>
    <xf numFmtId="0" fontId="19" fillId="24" borderId="29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9" fillId="24" borderId="0" xfId="0" applyNumberFormat="1" applyFont="1" applyFill="1" applyAlignment="1">
      <alignment/>
    </xf>
    <xf numFmtId="2" fontId="23" fillId="0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2" fontId="18" fillId="25" borderId="31" xfId="0" applyNumberFormat="1" applyFont="1" applyFill="1" applyBorder="1" applyAlignment="1">
      <alignment horizontal="center" vertical="center" wrapText="1"/>
    </xf>
    <xf numFmtId="2" fontId="18" fillId="25" borderId="3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8" xfId="0" applyNumberFormat="1" applyFont="1" applyFill="1" applyBorder="1" applyAlignment="1">
      <alignment horizontal="center" vertical="center" wrapText="1"/>
    </xf>
    <xf numFmtId="2" fontId="18" fillId="25" borderId="33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2" fontId="0" fillId="25" borderId="3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0" fillId="25" borderId="35" xfId="0" applyNumberFormat="1" applyFont="1" applyFill="1" applyBorder="1" applyAlignment="1">
      <alignment horizontal="center" vertical="center" wrapText="1"/>
    </xf>
    <xf numFmtId="2" fontId="0" fillId="25" borderId="33" xfId="0" applyNumberFormat="1" applyFont="1" applyFill="1" applyBorder="1" applyAlignment="1">
      <alignment horizontal="center" vertical="center" wrapText="1"/>
    </xf>
    <xf numFmtId="2" fontId="0" fillId="25" borderId="26" xfId="0" applyNumberFormat="1" applyFont="1" applyFill="1" applyBorder="1" applyAlignment="1">
      <alignment horizontal="center" vertical="center" wrapText="1"/>
    </xf>
    <xf numFmtId="2" fontId="0" fillId="25" borderId="36" xfId="0" applyNumberFormat="1" applyFont="1" applyFill="1" applyBorder="1" applyAlignment="1">
      <alignment horizontal="center" vertical="center" wrapText="1"/>
    </xf>
    <xf numFmtId="2" fontId="0" fillId="25" borderId="3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38" xfId="0" applyNumberFormat="1" applyFont="1" applyFill="1" applyBorder="1" applyAlignment="1">
      <alignment horizontal="center" vertic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2" fontId="25" fillId="25" borderId="36" xfId="0" applyNumberFormat="1" applyFont="1" applyFill="1" applyBorder="1" applyAlignment="1">
      <alignment horizontal="center" vertical="center" wrapText="1"/>
    </xf>
    <xf numFmtId="2" fontId="25" fillId="25" borderId="26" xfId="0" applyNumberFormat="1" applyFont="1" applyFill="1" applyBorder="1" applyAlignment="1">
      <alignment horizontal="center" vertical="center" wrapText="1"/>
    </xf>
    <xf numFmtId="2" fontId="25" fillId="25" borderId="37" xfId="0" applyNumberFormat="1" applyFont="1" applyFill="1" applyBorder="1" applyAlignment="1">
      <alignment horizontal="center" vertical="center" wrapText="1"/>
    </xf>
    <xf numFmtId="2" fontId="24" fillId="25" borderId="13" xfId="0" applyNumberFormat="1" applyFont="1" applyFill="1" applyBorder="1" applyAlignment="1">
      <alignment horizontal="center" vertical="center" wrapText="1"/>
    </xf>
    <xf numFmtId="2" fontId="24" fillId="25" borderId="35" xfId="0" applyNumberFormat="1" applyFont="1" applyFill="1" applyBorder="1" applyAlignment="1">
      <alignment horizontal="center" vertical="center" wrapText="1"/>
    </xf>
    <xf numFmtId="2" fontId="24" fillId="25" borderId="18" xfId="0" applyNumberFormat="1" applyFont="1" applyFill="1" applyBorder="1" applyAlignment="1">
      <alignment horizontal="center" vertical="center" wrapText="1"/>
    </xf>
    <xf numFmtId="2" fontId="24" fillId="25" borderId="33" xfId="0" applyNumberFormat="1" applyFont="1" applyFill="1" applyBorder="1" applyAlignment="1">
      <alignment horizontal="center" vertical="center" wrapText="1"/>
    </xf>
    <xf numFmtId="2" fontId="24" fillId="25" borderId="32" xfId="0" applyNumberFormat="1" applyFont="1" applyFill="1" applyBorder="1" applyAlignment="1">
      <alignment horizontal="center" vertical="center" wrapText="1"/>
    </xf>
    <xf numFmtId="2" fontId="19" fillId="25" borderId="38" xfId="0" applyNumberFormat="1" applyFont="1" applyFill="1" applyBorder="1" applyAlignment="1">
      <alignment horizontal="center"/>
    </xf>
    <xf numFmtId="2" fontId="19" fillId="25" borderId="11" xfId="0" applyNumberFormat="1" applyFont="1" applyFill="1" applyBorder="1" applyAlignment="1">
      <alignment horizontal="center"/>
    </xf>
    <xf numFmtId="2" fontId="19" fillId="25" borderId="39" xfId="0" applyNumberFormat="1" applyFont="1" applyFill="1" applyBorder="1" applyAlignment="1">
      <alignment horizontal="center"/>
    </xf>
    <xf numFmtId="2" fontId="19" fillId="25" borderId="0" xfId="0" applyNumberFormat="1" applyFont="1" applyFill="1" applyBorder="1" applyAlignment="1">
      <alignment horizontal="center"/>
    </xf>
    <xf numFmtId="0" fontId="18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2" fontId="0" fillId="25" borderId="30" xfId="0" applyNumberFormat="1" applyFont="1" applyFill="1" applyBorder="1" applyAlignment="1">
      <alignment horizontal="center" vertical="center" wrapText="1"/>
    </xf>
    <xf numFmtId="2" fontId="0" fillId="25" borderId="31" xfId="0" applyNumberFormat="1" applyFont="1" applyFill="1" applyBorder="1" applyAlignment="1">
      <alignment horizontal="center" vertical="center" wrapText="1"/>
    </xf>
    <xf numFmtId="2" fontId="0" fillId="25" borderId="0" xfId="0" applyNumberFormat="1" applyFont="1" applyFill="1" applyBorder="1" applyAlignment="1">
      <alignment horizontal="center" vertical="center" wrapText="1"/>
    </xf>
    <xf numFmtId="0" fontId="26" fillId="26" borderId="0" xfId="0" applyFont="1" applyFill="1" applyAlignment="1">
      <alignment horizont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center" vertical="center" wrapText="1"/>
    </xf>
    <xf numFmtId="2" fontId="0" fillId="24" borderId="42" xfId="0" applyNumberFormat="1" applyFont="1" applyFill="1" applyBorder="1" applyAlignment="1">
      <alignment horizontal="center" vertical="center" wrapText="1"/>
    </xf>
    <xf numFmtId="2" fontId="0" fillId="25" borderId="42" xfId="0" applyNumberFormat="1" applyFont="1" applyFill="1" applyBorder="1" applyAlignment="1">
      <alignment horizontal="center" vertical="center" wrapText="1"/>
    </xf>
    <xf numFmtId="2" fontId="0" fillId="25" borderId="43" xfId="0" applyNumberFormat="1" applyFont="1" applyFill="1" applyBorder="1" applyAlignment="1">
      <alignment horizontal="center" vertical="center" wrapText="1"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44" xfId="0" applyNumberFormat="1" applyFont="1" applyFill="1" applyBorder="1" applyAlignment="1">
      <alignment horizontal="center" vertical="center" wrapText="1"/>
    </xf>
    <xf numFmtId="0" fontId="0" fillId="25" borderId="44" xfId="0" applyFill="1" applyBorder="1" applyAlignment="1">
      <alignment horizontal="center" vertical="center" wrapText="1"/>
    </xf>
    <xf numFmtId="0" fontId="19" fillId="25" borderId="45" xfId="0" applyFont="1" applyFill="1" applyBorder="1" applyAlignment="1">
      <alignment horizontal="center" vertical="center" wrapText="1"/>
    </xf>
    <xf numFmtId="0" fontId="19" fillId="25" borderId="46" xfId="0" applyFont="1" applyFill="1" applyBorder="1" applyAlignment="1">
      <alignment horizontal="center" vertical="center" wrapText="1"/>
    </xf>
    <xf numFmtId="0" fontId="0" fillId="25" borderId="46" xfId="0" applyFill="1" applyBorder="1" applyAlignment="1">
      <alignment horizontal="center" vertical="center" wrapText="1"/>
    </xf>
    <xf numFmtId="0" fontId="0" fillId="25" borderId="47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="75" zoomScaleNormal="75" zoomScalePageLayoutView="0" workbookViewId="0" topLeftCell="A85">
      <selection activeCell="L137" sqref="L137"/>
    </sheetView>
  </sheetViews>
  <sheetFormatPr defaultColWidth="9.00390625" defaultRowHeight="12.75"/>
  <cols>
    <col min="1" max="1" width="72.75390625" style="17" customWidth="1"/>
    <col min="2" max="2" width="19.125" style="17" customWidth="1"/>
    <col min="3" max="3" width="13.875" style="17" hidden="1" customWidth="1"/>
    <col min="4" max="4" width="14.875" style="17" customWidth="1"/>
    <col min="5" max="5" width="13.875" style="17" hidden="1" customWidth="1"/>
    <col min="6" max="6" width="20.875" style="17" hidden="1" customWidth="1"/>
    <col min="7" max="7" width="13.875" style="17" customWidth="1"/>
    <col min="8" max="8" width="20.875" style="17" customWidth="1"/>
    <col min="9" max="9" width="15.375" style="17" customWidth="1"/>
    <col min="10" max="10" width="15.375" style="17" hidden="1" customWidth="1"/>
    <col min="11" max="11" width="15.375" style="72" hidden="1" customWidth="1"/>
    <col min="12" max="14" width="15.375" style="17" customWidth="1"/>
    <col min="15" max="16384" width="9.125" style="17" customWidth="1"/>
  </cols>
  <sheetData>
    <row r="1" spans="1:8" ht="16.5" customHeight="1">
      <c r="A1" s="148" t="s">
        <v>0</v>
      </c>
      <c r="B1" s="149"/>
      <c r="C1" s="149"/>
      <c r="D1" s="149"/>
      <c r="E1" s="149"/>
      <c r="F1" s="149"/>
      <c r="G1" s="149"/>
      <c r="H1" s="149"/>
    </row>
    <row r="2" spans="2:8" ht="12.75" customHeight="1">
      <c r="B2" s="150" t="s">
        <v>1</v>
      </c>
      <c r="C2" s="150"/>
      <c r="D2" s="150"/>
      <c r="E2" s="150"/>
      <c r="F2" s="150"/>
      <c r="G2" s="149"/>
      <c r="H2" s="149"/>
    </row>
    <row r="3" spans="1:8" ht="19.5" customHeight="1">
      <c r="A3" s="131" t="s">
        <v>118</v>
      </c>
      <c r="B3" s="150" t="s">
        <v>2</v>
      </c>
      <c r="C3" s="150"/>
      <c r="D3" s="150"/>
      <c r="E3" s="150"/>
      <c r="F3" s="150"/>
      <c r="G3" s="149"/>
      <c r="H3" s="149"/>
    </row>
    <row r="4" spans="2:8" ht="14.25" customHeight="1">
      <c r="B4" s="150" t="s">
        <v>36</v>
      </c>
      <c r="C4" s="150"/>
      <c r="D4" s="150"/>
      <c r="E4" s="150"/>
      <c r="F4" s="150"/>
      <c r="G4" s="149"/>
      <c r="H4" s="149"/>
    </row>
    <row r="5" spans="1:8" s="1" customFormat="1" ht="39.75" customHeight="1">
      <c r="A5" s="153"/>
      <c r="B5" s="154"/>
      <c r="C5" s="154"/>
      <c r="D5" s="154"/>
      <c r="E5" s="154"/>
      <c r="F5" s="154"/>
      <c r="G5" s="154"/>
      <c r="H5" s="154"/>
    </row>
    <row r="6" spans="1:8" s="1" customFormat="1" ht="33" customHeight="1">
      <c r="A6" s="155"/>
      <c r="B6" s="156"/>
      <c r="C6" s="156"/>
      <c r="D6" s="156"/>
      <c r="E6" s="156"/>
      <c r="F6" s="156"/>
      <c r="G6" s="156"/>
      <c r="H6" s="156"/>
    </row>
    <row r="7" spans="2:9" ht="35.25" customHeight="1" hidden="1">
      <c r="B7" s="2"/>
      <c r="C7" s="2"/>
      <c r="D7" s="2"/>
      <c r="E7" s="2"/>
      <c r="F7" s="2"/>
      <c r="G7" s="2"/>
      <c r="H7" s="2"/>
      <c r="I7" s="2"/>
    </row>
    <row r="8" spans="1:11" s="29" customFormat="1" ht="22.5" customHeight="1">
      <c r="A8" s="151" t="s">
        <v>3</v>
      </c>
      <c r="B8" s="151"/>
      <c r="C8" s="151"/>
      <c r="D8" s="151"/>
      <c r="E8" s="152"/>
      <c r="F8" s="152"/>
      <c r="G8" s="152"/>
      <c r="H8" s="152"/>
      <c r="K8" s="73"/>
    </row>
    <row r="9" spans="1:8" s="93" customFormat="1" ht="18.75" customHeight="1">
      <c r="A9" s="151" t="s">
        <v>117</v>
      </c>
      <c r="B9" s="151"/>
      <c r="C9" s="151"/>
      <c r="D9" s="151"/>
      <c r="E9" s="152"/>
      <c r="F9" s="152"/>
      <c r="G9" s="152"/>
      <c r="H9" s="152"/>
    </row>
    <row r="10" spans="1:8" s="31" customFormat="1" ht="17.25" customHeight="1">
      <c r="A10" s="139" t="s">
        <v>84</v>
      </c>
      <c r="B10" s="139"/>
      <c r="C10" s="139"/>
      <c r="D10" s="139"/>
      <c r="E10" s="140"/>
      <c r="F10" s="140"/>
      <c r="G10" s="140"/>
      <c r="H10" s="140"/>
    </row>
    <row r="11" spans="1:8" s="30" customFormat="1" ht="30" customHeight="1" thickBot="1">
      <c r="A11" s="141" t="s">
        <v>98</v>
      </c>
      <c r="B11" s="141"/>
      <c r="C11" s="141"/>
      <c r="D11" s="141"/>
      <c r="E11" s="142"/>
      <c r="F11" s="142"/>
      <c r="G11" s="142"/>
      <c r="H11" s="142"/>
    </row>
    <row r="12" spans="1:11" s="35" customFormat="1" ht="139.5" customHeight="1" thickBot="1">
      <c r="A12" s="32" t="s">
        <v>4</v>
      </c>
      <c r="B12" s="33" t="s">
        <v>5</v>
      </c>
      <c r="C12" s="34" t="s">
        <v>6</v>
      </c>
      <c r="D12" s="34" t="s">
        <v>37</v>
      </c>
      <c r="E12" s="34" t="s">
        <v>6</v>
      </c>
      <c r="F12" s="4" t="s">
        <v>7</v>
      </c>
      <c r="G12" s="34" t="s">
        <v>6</v>
      </c>
      <c r="H12" s="4" t="s">
        <v>7</v>
      </c>
      <c r="K12" s="74"/>
    </row>
    <row r="13" spans="1:11" s="41" customFormat="1" ht="12.75">
      <c r="A13" s="36">
        <v>1</v>
      </c>
      <c r="B13" s="37">
        <v>2</v>
      </c>
      <c r="C13" s="37">
        <v>3</v>
      </c>
      <c r="D13" s="38"/>
      <c r="E13" s="37">
        <v>3</v>
      </c>
      <c r="F13" s="6">
        <v>4</v>
      </c>
      <c r="G13" s="39">
        <v>3</v>
      </c>
      <c r="H13" s="40">
        <v>4</v>
      </c>
      <c r="K13" s="75"/>
    </row>
    <row r="14" spans="1:11" s="41" customFormat="1" ht="49.5" customHeight="1">
      <c r="A14" s="143" t="s">
        <v>8</v>
      </c>
      <c r="B14" s="144"/>
      <c r="C14" s="144"/>
      <c r="D14" s="144"/>
      <c r="E14" s="144"/>
      <c r="F14" s="144"/>
      <c r="G14" s="145"/>
      <c r="H14" s="146"/>
      <c r="I14" s="41">
        <v>2357</v>
      </c>
      <c r="K14" s="75"/>
    </row>
    <row r="15" spans="1:11" s="35" customFormat="1" ht="21" customHeight="1">
      <c r="A15" s="42" t="s">
        <v>9</v>
      </c>
      <c r="B15" s="43" t="s">
        <v>10</v>
      </c>
      <c r="C15" s="44">
        <f>F15*12</f>
        <v>0</v>
      </c>
      <c r="D15" s="95">
        <f>G15*I15</f>
        <v>67881.59999999999</v>
      </c>
      <c r="E15" s="94">
        <f>H15*12</f>
        <v>28.799999999999997</v>
      </c>
      <c r="F15" s="96"/>
      <c r="G15" s="94">
        <f>H15*12</f>
        <v>28.799999999999997</v>
      </c>
      <c r="H15" s="94">
        <v>2.4</v>
      </c>
      <c r="I15" s="41">
        <v>2357</v>
      </c>
      <c r="J15" s="35">
        <v>1.07</v>
      </c>
      <c r="K15" s="74">
        <v>2.2363</v>
      </c>
    </row>
    <row r="16" spans="1:11" s="35" customFormat="1" ht="30.75" customHeight="1">
      <c r="A16" s="26" t="s">
        <v>100</v>
      </c>
      <c r="B16" s="27" t="s">
        <v>101</v>
      </c>
      <c r="C16" s="44"/>
      <c r="D16" s="95"/>
      <c r="E16" s="94"/>
      <c r="F16" s="96"/>
      <c r="G16" s="94"/>
      <c r="H16" s="94"/>
      <c r="I16" s="41"/>
      <c r="K16" s="74"/>
    </row>
    <row r="17" spans="1:11" s="35" customFormat="1" ht="15">
      <c r="A17" s="26" t="s">
        <v>102</v>
      </c>
      <c r="B17" s="27" t="s">
        <v>101</v>
      </c>
      <c r="C17" s="44"/>
      <c r="D17" s="95"/>
      <c r="E17" s="94"/>
      <c r="F17" s="96"/>
      <c r="G17" s="94"/>
      <c r="H17" s="94"/>
      <c r="I17" s="41"/>
      <c r="K17" s="74"/>
    </row>
    <row r="18" spans="1:11" s="35" customFormat="1" ht="15">
      <c r="A18" s="26" t="s">
        <v>103</v>
      </c>
      <c r="B18" s="27" t="s">
        <v>104</v>
      </c>
      <c r="C18" s="44"/>
      <c r="D18" s="95"/>
      <c r="E18" s="94"/>
      <c r="F18" s="96"/>
      <c r="G18" s="94"/>
      <c r="H18" s="94"/>
      <c r="I18" s="41"/>
      <c r="K18" s="74"/>
    </row>
    <row r="19" spans="1:11" s="35" customFormat="1" ht="15">
      <c r="A19" s="26" t="s">
        <v>105</v>
      </c>
      <c r="B19" s="27" t="s">
        <v>101</v>
      </c>
      <c r="C19" s="44"/>
      <c r="D19" s="95"/>
      <c r="E19" s="94"/>
      <c r="F19" s="96"/>
      <c r="G19" s="94"/>
      <c r="H19" s="94"/>
      <c r="I19" s="41"/>
      <c r="K19" s="74"/>
    </row>
    <row r="20" spans="1:11" s="35" customFormat="1" ht="30">
      <c r="A20" s="42" t="s">
        <v>11</v>
      </c>
      <c r="B20" s="45" t="s">
        <v>12</v>
      </c>
      <c r="C20" s="44">
        <f>F20*12</f>
        <v>0</v>
      </c>
      <c r="D20" s="95">
        <f>G20*I20</f>
        <v>108610.56</v>
      </c>
      <c r="E20" s="94">
        <f>H20*12</f>
        <v>46.08</v>
      </c>
      <c r="F20" s="96"/>
      <c r="G20" s="94">
        <f>H20*12</f>
        <v>46.08</v>
      </c>
      <c r="H20" s="94">
        <v>3.84</v>
      </c>
      <c r="I20" s="41">
        <v>2357</v>
      </c>
      <c r="J20" s="35">
        <v>1.07</v>
      </c>
      <c r="K20" s="74">
        <v>3.5845000000000002</v>
      </c>
    </row>
    <row r="21" spans="1:11" s="35" customFormat="1" ht="15">
      <c r="A21" s="26" t="s">
        <v>90</v>
      </c>
      <c r="B21" s="27" t="s">
        <v>12</v>
      </c>
      <c r="C21" s="44"/>
      <c r="D21" s="95"/>
      <c r="E21" s="94"/>
      <c r="F21" s="96"/>
      <c r="G21" s="94"/>
      <c r="H21" s="94"/>
      <c r="K21" s="74"/>
    </row>
    <row r="22" spans="1:11" s="35" customFormat="1" ht="15">
      <c r="A22" s="26" t="s">
        <v>91</v>
      </c>
      <c r="B22" s="27" t="s">
        <v>12</v>
      </c>
      <c r="C22" s="44"/>
      <c r="D22" s="95"/>
      <c r="E22" s="94"/>
      <c r="F22" s="96"/>
      <c r="G22" s="94"/>
      <c r="H22" s="94"/>
      <c r="K22" s="74"/>
    </row>
    <row r="23" spans="1:11" s="35" customFormat="1" ht="15">
      <c r="A23" s="26" t="s">
        <v>119</v>
      </c>
      <c r="B23" s="27" t="s">
        <v>120</v>
      </c>
      <c r="C23" s="44"/>
      <c r="D23" s="95"/>
      <c r="E23" s="94"/>
      <c r="F23" s="96"/>
      <c r="G23" s="94"/>
      <c r="H23" s="94"/>
      <c r="K23" s="74"/>
    </row>
    <row r="24" spans="1:11" s="35" customFormat="1" ht="15">
      <c r="A24" s="26" t="s">
        <v>92</v>
      </c>
      <c r="B24" s="27" t="s">
        <v>12</v>
      </c>
      <c r="C24" s="44"/>
      <c r="D24" s="95"/>
      <c r="E24" s="94"/>
      <c r="F24" s="96"/>
      <c r="G24" s="94"/>
      <c r="H24" s="94"/>
      <c r="K24" s="74"/>
    </row>
    <row r="25" spans="1:11" s="35" customFormat="1" ht="25.5">
      <c r="A25" s="26" t="s">
        <v>93</v>
      </c>
      <c r="B25" s="27" t="s">
        <v>13</v>
      </c>
      <c r="C25" s="44"/>
      <c r="D25" s="95"/>
      <c r="E25" s="94"/>
      <c r="F25" s="96"/>
      <c r="G25" s="94"/>
      <c r="H25" s="94"/>
      <c r="K25" s="74"/>
    </row>
    <row r="26" spans="1:11" s="35" customFormat="1" ht="15">
      <c r="A26" s="26" t="s">
        <v>106</v>
      </c>
      <c r="B26" s="27" t="s">
        <v>12</v>
      </c>
      <c r="C26" s="44"/>
      <c r="D26" s="95"/>
      <c r="E26" s="94"/>
      <c r="F26" s="96"/>
      <c r="G26" s="94"/>
      <c r="H26" s="94"/>
      <c r="K26" s="74"/>
    </row>
    <row r="27" spans="1:11" s="35" customFormat="1" ht="15">
      <c r="A27" s="26" t="s">
        <v>107</v>
      </c>
      <c r="B27" s="27" t="s">
        <v>12</v>
      </c>
      <c r="C27" s="44"/>
      <c r="D27" s="95"/>
      <c r="E27" s="94"/>
      <c r="F27" s="96"/>
      <c r="G27" s="94"/>
      <c r="H27" s="94"/>
      <c r="K27" s="74"/>
    </row>
    <row r="28" spans="1:11" s="35" customFormat="1" ht="25.5">
      <c r="A28" s="26" t="s">
        <v>108</v>
      </c>
      <c r="B28" s="27" t="s">
        <v>94</v>
      </c>
      <c r="C28" s="44"/>
      <c r="D28" s="95"/>
      <c r="E28" s="94"/>
      <c r="F28" s="96"/>
      <c r="G28" s="94"/>
      <c r="H28" s="94"/>
      <c r="K28" s="74"/>
    </row>
    <row r="29" spans="1:11" s="47" customFormat="1" ht="15">
      <c r="A29" s="46" t="s">
        <v>14</v>
      </c>
      <c r="B29" s="43" t="s">
        <v>15</v>
      </c>
      <c r="C29" s="44">
        <f>F29*12</f>
        <v>0</v>
      </c>
      <c r="D29" s="95">
        <f aca="true" t="shared" si="0" ref="D29:D40">G29*I29</f>
        <v>18101.76</v>
      </c>
      <c r="E29" s="94">
        <f>H29*12</f>
        <v>7.68</v>
      </c>
      <c r="F29" s="97"/>
      <c r="G29" s="94">
        <f aca="true" t="shared" si="1" ref="G29:G40">H29*12</f>
        <v>7.68</v>
      </c>
      <c r="H29" s="94">
        <v>0.64</v>
      </c>
      <c r="I29" s="41">
        <v>2357</v>
      </c>
      <c r="J29" s="35">
        <v>1.07</v>
      </c>
      <c r="K29" s="74">
        <v>0.5992000000000001</v>
      </c>
    </row>
    <row r="30" spans="1:11" s="35" customFormat="1" ht="15">
      <c r="A30" s="46" t="s">
        <v>16</v>
      </c>
      <c r="B30" s="43" t="s">
        <v>17</v>
      </c>
      <c r="C30" s="44">
        <f>F30*12</f>
        <v>0</v>
      </c>
      <c r="D30" s="95">
        <f t="shared" si="0"/>
        <v>58830.72</v>
      </c>
      <c r="E30" s="94">
        <f>H30*12</f>
        <v>24.96</v>
      </c>
      <c r="F30" s="97"/>
      <c r="G30" s="94">
        <f t="shared" si="1"/>
        <v>24.96</v>
      </c>
      <c r="H30" s="94">
        <v>2.08</v>
      </c>
      <c r="I30" s="41">
        <v>2357</v>
      </c>
      <c r="J30" s="35">
        <v>1.07</v>
      </c>
      <c r="K30" s="74">
        <v>1.9367</v>
      </c>
    </row>
    <row r="31" spans="1:11" s="41" customFormat="1" ht="30">
      <c r="A31" s="46" t="s">
        <v>56</v>
      </c>
      <c r="B31" s="43" t="s">
        <v>10</v>
      </c>
      <c r="C31" s="48"/>
      <c r="D31" s="95">
        <v>1733.72</v>
      </c>
      <c r="E31" s="98">
        <f>H31*12</f>
        <v>0.7355621552821383</v>
      </c>
      <c r="F31" s="97"/>
      <c r="G31" s="94">
        <f>D31/I31</f>
        <v>0.7355621552821383</v>
      </c>
      <c r="H31" s="94">
        <f>G31/12</f>
        <v>0.06129684627351153</v>
      </c>
      <c r="I31" s="41">
        <v>2357</v>
      </c>
      <c r="J31" s="35">
        <v>1.07</v>
      </c>
      <c r="K31" s="74">
        <v>0.053500000000000006</v>
      </c>
    </row>
    <row r="32" spans="1:11" s="41" customFormat="1" ht="33" customHeight="1">
      <c r="A32" s="46" t="s">
        <v>83</v>
      </c>
      <c r="B32" s="43" t="s">
        <v>10</v>
      </c>
      <c r="C32" s="48"/>
      <c r="D32" s="95">
        <v>1733.72</v>
      </c>
      <c r="E32" s="98"/>
      <c r="F32" s="97"/>
      <c r="G32" s="94">
        <f>D32/I32</f>
        <v>0.7355621552821383</v>
      </c>
      <c r="H32" s="94">
        <f>G32/12</f>
        <v>0.06129684627351153</v>
      </c>
      <c r="I32" s="41">
        <v>2357</v>
      </c>
      <c r="J32" s="35">
        <v>1.07</v>
      </c>
      <c r="K32" s="74">
        <v>0.053500000000000006</v>
      </c>
    </row>
    <row r="33" spans="1:11" s="41" customFormat="1" ht="18.75" customHeight="1">
      <c r="A33" s="46" t="s">
        <v>57</v>
      </c>
      <c r="B33" s="43" t="s">
        <v>10</v>
      </c>
      <c r="C33" s="48"/>
      <c r="D33" s="95">
        <v>10948.1</v>
      </c>
      <c r="E33" s="98"/>
      <c r="F33" s="97"/>
      <c r="G33" s="94">
        <f>D33/I33</f>
        <v>4.644929995757319</v>
      </c>
      <c r="H33" s="94">
        <f>G33/12</f>
        <v>0.3870774996464432</v>
      </c>
      <c r="I33" s="41">
        <v>2357</v>
      </c>
      <c r="J33" s="35">
        <v>1.07</v>
      </c>
      <c r="K33" s="74">
        <v>0.36380000000000007</v>
      </c>
    </row>
    <row r="34" spans="1:11" s="41" customFormat="1" ht="30" hidden="1">
      <c r="A34" s="46" t="s">
        <v>58</v>
      </c>
      <c r="B34" s="43" t="s">
        <v>13</v>
      </c>
      <c r="C34" s="48"/>
      <c r="D34" s="95">
        <f t="shared" si="0"/>
        <v>0</v>
      </c>
      <c r="E34" s="98"/>
      <c r="F34" s="97"/>
      <c r="G34" s="94">
        <f t="shared" si="1"/>
        <v>0</v>
      </c>
      <c r="H34" s="94">
        <v>0</v>
      </c>
      <c r="I34" s="41">
        <v>2357</v>
      </c>
      <c r="J34" s="35">
        <v>1.07</v>
      </c>
      <c r="K34" s="74">
        <v>0</v>
      </c>
    </row>
    <row r="35" spans="1:11" s="41" customFormat="1" ht="30" hidden="1">
      <c r="A35" s="46" t="s">
        <v>59</v>
      </c>
      <c r="B35" s="43" t="s">
        <v>13</v>
      </c>
      <c r="C35" s="48"/>
      <c r="D35" s="95">
        <f t="shared" si="0"/>
        <v>0</v>
      </c>
      <c r="E35" s="98"/>
      <c r="F35" s="97"/>
      <c r="G35" s="94">
        <f t="shared" si="1"/>
        <v>0</v>
      </c>
      <c r="H35" s="94">
        <v>0</v>
      </c>
      <c r="I35" s="41">
        <v>2357</v>
      </c>
      <c r="J35" s="35">
        <v>1.07</v>
      </c>
      <c r="K35" s="74">
        <v>0</v>
      </c>
    </row>
    <row r="36" spans="1:11" s="41" customFormat="1" ht="15" hidden="1">
      <c r="A36" s="46"/>
      <c r="B36" s="43"/>
      <c r="C36" s="48"/>
      <c r="D36" s="95"/>
      <c r="E36" s="98"/>
      <c r="F36" s="97"/>
      <c r="G36" s="94"/>
      <c r="H36" s="94"/>
      <c r="I36" s="41">
        <v>2357</v>
      </c>
      <c r="J36" s="35"/>
      <c r="K36" s="74"/>
    </row>
    <row r="37" spans="1:11" s="41" customFormat="1" ht="30">
      <c r="A37" s="46" t="s">
        <v>58</v>
      </c>
      <c r="B37" s="43" t="s">
        <v>13</v>
      </c>
      <c r="C37" s="48"/>
      <c r="D37" s="95">
        <v>3100.59</v>
      </c>
      <c r="E37" s="98"/>
      <c r="F37" s="97"/>
      <c r="G37" s="94">
        <f>D37/I37</f>
        <v>1.3154815443360204</v>
      </c>
      <c r="H37" s="94">
        <f>G37/12</f>
        <v>0.1096234620280017</v>
      </c>
      <c r="I37" s="41">
        <v>2357</v>
      </c>
      <c r="J37" s="35"/>
      <c r="K37" s="74"/>
    </row>
    <row r="38" spans="1:11" s="41" customFormat="1" ht="30">
      <c r="A38" s="46" t="s">
        <v>59</v>
      </c>
      <c r="B38" s="43" t="s">
        <v>13</v>
      </c>
      <c r="C38" s="48"/>
      <c r="D38" s="95">
        <v>3100.59</v>
      </c>
      <c r="E38" s="98"/>
      <c r="F38" s="97"/>
      <c r="G38" s="94">
        <f>D38/I38</f>
        <v>1.3154815443360204</v>
      </c>
      <c r="H38" s="94">
        <f>G38/12</f>
        <v>0.1096234620280017</v>
      </c>
      <c r="I38" s="41">
        <v>2357</v>
      </c>
      <c r="J38" s="35"/>
      <c r="K38" s="74"/>
    </row>
    <row r="39" spans="1:11" s="41" customFormat="1" ht="30">
      <c r="A39" s="46" t="s">
        <v>24</v>
      </c>
      <c r="B39" s="43"/>
      <c r="C39" s="48">
        <f>F39*12</f>
        <v>0</v>
      </c>
      <c r="D39" s="95">
        <f t="shared" si="0"/>
        <v>5091.12</v>
      </c>
      <c r="E39" s="98">
        <f>H39*12</f>
        <v>2.16</v>
      </c>
      <c r="F39" s="97"/>
      <c r="G39" s="94">
        <f t="shared" si="1"/>
        <v>2.16</v>
      </c>
      <c r="H39" s="94">
        <v>0.18</v>
      </c>
      <c r="I39" s="41">
        <v>2357</v>
      </c>
      <c r="J39" s="35">
        <v>1.07</v>
      </c>
      <c r="K39" s="74">
        <v>0.1391</v>
      </c>
    </row>
    <row r="40" spans="1:11" s="35" customFormat="1" ht="15">
      <c r="A40" s="46" t="s">
        <v>26</v>
      </c>
      <c r="B40" s="43" t="s">
        <v>27</v>
      </c>
      <c r="C40" s="48">
        <f>F40*12</f>
        <v>0</v>
      </c>
      <c r="D40" s="95">
        <f t="shared" si="0"/>
        <v>1131.36</v>
      </c>
      <c r="E40" s="98">
        <f>H40*12</f>
        <v>0.48</v>
      </c>
      <c r="F40" s="97"/>
      <c r="G40" s="94">
        <f t="shared" si="1"/>
        <v>0.48</v>
      </c>
      <c r="H40" s="94">
        <v>0.04</v>
      </c>
      <c r="I40" s="41">
        <v>2357</v>
      </c>
      <c r="J40" s="35">
        <v>1.07</v>
      </c>
      <c r="K40" s="74">
        <v>0.032100000000000004</v>
      </c>
    </row>
    <row r="41" spans="1:11" s="35" customFormat="1" ht="15">
      <c r="A41" s="46" t="s">
        <v>28</v>
      </c>
      <c r="B41" s="49" t="s">
        <v>29</v>
      </c>
      <c r="C41" s="50">
        <f>F41*12</f>
        <v>0</v>
      </c>
      <c r="D41" s="95">
        <v>605.28</v>
      </c>
      <c r="E41" s="99">
        <f>H41*12</f>
        <v>0.2568010182435299</v>
      </c>
      <c r="F41" s="100"/>
      <c r="G41" s="94">
        <f>D41/I41</f>
        <v>0.2568010182435299</v>
      </c>
      <c r="H41" s="94">
        <f>G41/12</f>
        <v>0.02140008485362749</v>
      </c>
      <c r="I41" s="41">
        <v>2357</v>
      </c>
      <c r="J41" s="35">
        <v>1.07</v>
      </c>
      <c r="K41" s="74">
        <v>0.021400000000000002</v>
      </c>
    </row>
    <row r="42" spans="1:11" s="47" customFormat="1" ht="30">
      <c r="A42" s="46" t="s">
        <v>25</v>
      </c>
      <c r="B42" s="43" t="s">
        <v>109</v>
      </c>
      <c r="C42" s="48">
        <f>F42*12</f>
        <v>0</v>
      </c>
      <c r="D42" s="95">
        <v>907.92</v>
      </c>
      <c r="E42" s="98">
        <f>H42*12</f>
        <v>0.3852015273652949</v>
      </c>
      <c r="F42" s="97"/>
      <c r="G42" s="94">
        <f>D42/I42</f>
        <v>0.38520152736529484</v>
      </c>
      <c r="H42" s="94">
        <f>G42/12</f>
        <v>0.03210012728044124</v>
      </c>
      <c r="I42" s="41">
        <v>2357</v>
      </c>
      <c r="J42" s="35">
        <v>1.07</v>
      </c>
      <c r="K42" s="74">
        <v>0.032100000000000004</v>
      </c>
    </row>
    <row r="43" spans="1:11" s="47" customFormat="1" ht="15">
      <c r="A43" s="46" t="s">
        <v>38</v>
      </c>
      <c r="B43" s="43"/>
      <c r="C43" s="44"/>
      <c r="D43" s="94">
        <f>SUM(D44:D57)</f>
        <v>18972.100000000002</v>
      </c>
      <c r="E43" s="94"/>
      <c r="F43" s="97"/>
      <c r="G43" s="94">
        <f>D43/I43</f>
        <v>8.04925753075944</v>
      </c>
      <c r="H43" s="94">
        <f>G43/12+0.01</f>
        <v>0.6807714608966201</v>
      </c>
      <c r="I43" s="41">
        <v>2357</v>
      </c>
      <c r="J43" s="35">
        <v>1.07</v>
      </c>
      <c r="K43" s="74">
        <v>0.762087109319757</v>
      </c>
    </row>
    <row r="44" spans="1:11" s="41" customFormat="1" ht="15" hidden="1">
      <c r="A44" s="18" t="s">
        <v>68</v>
      </c>
      <c r="B44" s="21" t="s">
        <v>18</v>
      </c>
      <c r="C44" s="10"/>
      <c r="D44" s="102"/>
      <c r="E44" s="101"/>
      <c r="F44" s="103"/>
      <c r="G44" s="101"/>
      <c r="H44" s="101">
        <v>0</v>
      </c>
      <c r="I44" s="41">
        <v>2357</v>
      </c>
      <c r="J44" s="35">
        <v>1.07</v>
      </c>
      <c r="K44" s="74">
        <v>0</v>
      </c>
    </row>
    <row r="45" spans="1:11" s="41" customFormat="1" ht="15">
      <c r="A45" s="18" t="s">
        <v>51</v>
      </c>
      <c r="B45" s="21" t="s">
        <v>18</v>
      </c>
      <c r="C45" s="10"/>
      <c r="D45" s="102">
        <v>184.33</v>
      </c>
      <c r="E45" s="101"/>
      <c r="F45" s="103"/>
      <c r="G45" s="101"/>
      <c r="H45" s="101"/>
      <c r="I45" s="41">
        <v>2357</v>
      </c>
      <c r="J45" s="35">
        <v>1.07</v>
      </c>
      <c r="K45" s="74">
        <v>0.010700000000000001</v>
      </c>
    </row>
    <row r="46" spans="1:11" s="41" customFormat="1" ht="15">
      <c r="A46" s="18" t="s">
        <v>19</v>
      </c>
      <c r="B46" s="21" t="s">
        <v>23</v>
      </c>
      <c r="C46" s="10">
        <f>F46*12</f>
        <v>0</v>
      </c>
      <c r="D46" s="102">
        <v>390.07</v>
      </c>
      <c r="E46" s="101">
        <f>H46*12</f>
        <v>0</v>
      </c>
      <c r="F46" s="103"/>
      <c r="G46" s="101"/>
      <c r="H46" s="101"/>
      <c r="I46" s="41">
        <v>2357</v>
      </c>
      <c r="J46" s="35">
        <v>1.07</v>
      </c>
      <c r="K46" s="74">
        <v>0.010700000000000001</v>
      </c>
    </row>
    <row r="47" spans="1:11" s="41" customFormat="1" ht="15">
      <c r="A47" s="18" t="s">
        <v>121</v>
      </c>
      <c r="B47" s="21" t="s">
        <v>18</v>
      </c>
      <c r="C47" s="10">
        <f>F47*12</f>
        <v>0</v>
      </c>
      <c r="D47" s="102">
        <v>8730.45</v>
      </c>
      <c r="E47" s="101">
        <f>H47*12</f>
        <v>0</v>
      </c>
      <c r="F47" s="103"/>
      <c r="G47" s="101"/>
      <c r="H47" s="101"/>
      <c r="I47" s="41">
        <v>2357</v>
      </c>
      <c r="J47" s="35">
        <v>1.07</v>
      </c>
      <c r="K47" s="74">
        <v>0.321</v>
      </c>
    </row>
    <row r="48" spans="1:11" s="41" customFormat="1" ht="15">
      <c r="A48" s="18" t="s">
        <v>66</v>
      </c>
      <c r="B48" s="21" t="s">
        <v>18</v>
      </c>
      <c r="C48" s="10">
        <f>F48*12</f>
        <v>0</v>
      </c>
      <c r="D48" s="102">
        <v>743.35</v>
      </c>
      <c r="E48" s="101">
        <f>H48*12</f>
        <v>0</v>
      </c>
      <c r="F48" s="103"/>
      <c r="G48" s="101"/>
      <c r="H48" s="101"/>
      <c r="I48" s="41">
        <v>2357</v>
      </c>
      <c r="J48" s="35">
        <v>1.07</v>
      </c>
      <c r="K48" s="74">
        <v>0.021400000000000002</v>
      </c>
    </row>
    <row r="49" spans="1:11" s="41" customFormat="1" ht="15">
      <c r="A49" s="18" t="s">
        <v>20</v>
      </c>
      <c r="B49" s="21" t="s">
        <v>18</v>
      </c>
      <c r="C49" s="10">
        <f>F49*12</f>
        <v>0</v>
      </c>
      <c r="D49" s="102">
        <v>3314.05</v>
      </c>
      <c r="E49" s="101">
        <f>H49*12</f>
        <v>0</v>
      </c>
      <c r="F49" s="103"/>
      <c r="G49" s="101"/>
      <c r="H49" s="101"/>
      <c r="I49" s="41">
        <v>2357</v>
      </c>
      <c r="J49" s="35">
        <v>1.07</v>
      </c>
      <c r="K49" s="74">
        <v>0.10700000000000001</v>
      </c>
    </row>
    <row r="50" spans="1:11" s="41" customFormat="1" ht="15">
      <c r="A50" s="18" t="s">
        <v>21</v>
      </c>
      <c r="B50" s="21" t="s">
        <v>18</v>
      </c>
      <c r="C50" s="10">
        <f>F50*12</f>
        <v>0</v>
      </c>
      <c r="D50" s="102">
        <v>780.14</v>
      </c>
      <c r="E50" s="101">
        <f>H50*12</f>
        <v>0</v>
      </c>
      <c r="F50" s="103"/>
      <c r="G50" s="101"/>
      <c r="H50" s="101"/>
      <c r="I50" s="41">
        <v>2357</v>
      </c>
      <c r="J50" s="35">
        <v>1.07</v>
      </c>
      <c r="K50" s="74">
        <v>0.021400000000000002</v>
      </c>
    </row>
    <row r="51" spans="1:11" s="41" customFormat="1" ht="15">
      <c r="A51" s="18" t="s">
        <v>62</v>
      </c>
      <c r="B51" s="21" t="s">
        <v>18</v>
      </c>
      <c r="C51" s="10"/>
      <c r="D51" s="102">
        <v>371.66</v>
      </c>
      <c r="E51" s="101"/>
      <c r="F51" s="103"/>
      <c r="G51" s="101"/>
      <c r="H51" s="101"/>
      <c r="I51" s="41">
        <v>2357</v>
      </c>
      <c r="J51" s="35">
        <v>1.07</v>
      </c>
      <c r="K51" s="74">
        <v>0.010700000000000001</v>
      </c>
    </row>
    <row r="52" spans="1:11" s="41" customFormat="1" ht="15">
      <c r="A52" s="18" t="s">
        <v>63</v>
      </c>
      <c r="B52" s="21" t="s">
        <v>23</v>
      </c>
      <c r="C52" s="10"/>
      <c r="D52" s="102">
        <v>1486.7</v>
      </c>
      <c r="E52" s="101"/>
      <c r="F52" s="103"/>
      <c r="G52" s="101"/>
      <c r="H52" s="101"/>
      <c r="I52" s="41">
        <v>2357</v>
      </c>
      <c r="J52" s="35">
        <v>1.07</v>
      </c>
      <c r="K52" s="74">
        <v>0.053500000000000006</v>
      </c>
    </row>
    <row r="53" spans="1:11" s="41" customFormat="1" ht="25.5">
      <c r="A53" s="18" t="s">
        <v>22</v>
      </c>
      <c r="B53" s="21" t="s">
        <v>18</v>
      </c>
      <c r="C53" s="10">
        <f>F53*12</f>
        <v>0</v>
      </c>
      <c r="D53" s="102">
        <v>1570.54</v>
      </c>
      <c r="E53" s="101">
        <f>H53*12</f>
        <v>0</v>
      </c>
      <c r="F53" s="103"/>
      <c r="G53" s="101"/>
      <c r="H53" s="101"/>
      <c r="I53" s="41">
        <v>2357</v>
      </c>
      <c r="J53" s="35">
        <v>1.07</v>
      </c>
      <c r="K53" s="74">
        <v>0.053500000000000006</v>
      </c>
    </row>
    <row r="54" spans="1:11" s="41" customFormat="1" ht="15">
      <c r="A54" s="18" t="s">
        <v>122</v>
      </c>
      <c r="B54" s="21" t="s">
        <v>18</v>
      </c>
      <c r="C54" s="10"/>
      <c r="D54" s="102">
        <v>1400.81</v>
      </c>
      <c r="E54" s="101"/>
      <c r="F54" s="103"/>
      <c r="G54" s="101"/>
      <c r="H54" s="101"/>
      <c r="I54" s="41">
        <v>2357</v>
      </c>
      <c r="J54" s="35">
        <v>1.07</v>
      </c>
      <c r="K54" s="74">
        <v>0.010700000000000001</v>
      </c>
    </row>
    <row r="55" spans="1:11" s="41" customFormat="1" ht="15" hidden="1">
      <c r="A55" s="18" t="s">
        <v>69</v>
      </c>
      <c r="B55" s="21" t="s">
        <v>18</v>
      </c>
      <c r="C55" s="19"/>
      <c r="D55" s="102"/>
      <c r="E55" s="104"/>
      <c r="F55" s="103"/>
      <c r="G55" s="101"/>
      <c r="H55" s="101"/>
      <c r="I55" s="41">
        <v>2357</v>
      </c>
      <c r="J55" s="35">
        <v>1.07</v>
      </c>
      <c r="K55" s="74">
        <v>0</v>
      </c>
    </row>
    <row r="56" spans="1:11" s="41" customFormat="1" ht="15" hidden="1">
      <c r="A56" s="18"/>
      <c r="B56" s="21"/>
      <c r="C56" s="10"/>
      <c r="D56" s="102"/>
      <c r="E56" s="101"/>
      <c r="F56" s="103"/>
      <c r="G56" s="101"/>
      <c r="H56" s="101"/>
      <c r="J56" s="35"/>
      <c r="K56" s="74"/>
    </row>
    <row r="57" spans="1:11" s="41" customFormat="1" ht="25.5" customHeight="1" hidden="1">
      <c r="A57" s="18" t="s">
        <v>123</v>
      </c>
      <c r="B57" s="87" t="s">
        <v>13</v>
      </c>
      <c r="C57" s="10"/>
      <c r="D57" s="102"/>
      <c r="E57" s="101"/>
      <c r="F57" s="103"/>
      <c r="G57" s="101"/>
      <c r="H57" s="101"/>
      <c r="I57" s="41">
        <v>2357</v>
      </c>
      <c r="J57" s="35">
        <v>1.07</v>
      </c>
      <c r="K57" s="74">
        <v>0.04518710931975676</v>
      </c>
    </row>
    <row r="58" spans="1:11" s="47" customFormat="1" ht="30">
      <c r="A58" s="46" t="s">
        <v>47</v>
      </c>
      <c r="B58" s="43"/>
      <c r="C58" s="44"/>
      <c r="D58" s="94">
        <f>SUM(D59:D71)</f>
        <v>13108.84</v>
      </c>
      <c r="E58" s="94"/>
      <c r="F58" s="97"/>
      <c r="G58" s="94">
        <f>D58/I58</f>
        <v>5.561663131098855</v>
      </c>
      <c r="H58" s="94">
        <v>0.47</v>
      </c>
      <c r="I58" s="41">
        <v>2357</v>
      </c>
      <c r="J58" s="35">
        <v>1.07</v>
      </c>
      <c r="K58" s="74">
        <v>1.2474987908358084</v>
      </c>
    </row>
    <row r="59" spans="1:11" s="41" customFormat="1" ht="15">
      <c r="A59" s="18" t="s">
        <v>39</v>
      </c>
      <c r="B59" s="21" t="s">
        <v>67</v>
      </c>
      <c r="C59" s="10"/>
      <c r="D59" s="102">
        <v>2230.05</v>
      </c>
      <c r="E59" s="101"/>
      <c r="F59" s="103"/>
      <c r="G59" s="101"/>
      <c r="H59" s="101"/>
      <c r="I59" s="41">
        <v>2357</v>
      </c>
      <c r="J59" s="35">
        <v>1.07</v>
      </c>
      <c r="K59" s="74">
        <v>0.07490000000000001</v>
      </c>
    </row>
    <row r="60" spans="1:11" s="41" customFormat="1" ht="25.5">
      <c r="A60" s="18" t="s">
        <v>40</v>
      </c>
      <c r="B60" s="87" t="s">
        <v>18</v>
      </c>
      <c r="C60" s="10"/>
      <c r="D60" s="102">
        <v>1486.7</v>
      </c>
      <c r="E60" s="101"/>
      <c r="F60" s="103"/>
      <c r="G60" s="101"/>
      <c r="H60" s="101"/>
      <c r="I60" s="41">
        <v>2357</v>
      </c>
      <c r="J60" s="35">
        <v>1.07</v>
      </c>
      <c r="K60" s="74">
        <v>0.053500000000000006</v>
      </c>
    </row>
    <row r="61" spans="1:11" s="41" customFormat="1" ht="15" hidden="1">
      <c r="A61" s="18" t="s">
        <v>89</v>
      </c>
      <c r="B61" s="21" t="s">
        <v>73</v>
      </c>
      <c r="C61" s="10"/>
      <c r="D61" s="102"/>
      <c r="E61" s="101"/>
      <c r="F61" s="103"/>
      <c r="G61" s="101"/>
      <c r="H61" s="101"/>
      <c r="I61" s="41">
        <v>2357</v>
      </c>
      <c r="J61" s="35">
        <v>1.07</v>
      </c>
      <c r="K61" s="74">
        <v>0</v>
      </c>
    </row>
    <row r="62" spans="1:11" s="41" customFormat="1" ht="15">
      <c r="A62" s="18" t="s">
        <v>74</v>
      </c>
      <c r="B62" s="21" t="s">
        <v>73</v>
      </c>
      <c r="C62" s="10"/>
      <c r="D62" s="102">
        <v>1560.23</v>
      </c>
      <c r="E62" s="101"/>
      <c r="F62" s="103"/>
      <c r="G62" s="101"/>
      <c r="H62" s="101"/>
      <c r="I62" s="41">
        <v>2357</v>
      </c>
      <c r="J62" s="35">
        <v>1.07</v>
      </c>
      <c r="K62" s="74">
        <v>0.053500000000000006</v>
      </c>
    </row>
    <row r="63" spans="1:11" s="41" customFormat="1" ht="25.5">
      <c r="A63" s="18" t="s">
        <v>70</v>
      </c>
      <c r="B63" s="21" t="s">
        <v>71</v>
      </c>
      <c r="C63" s="10"/>
      <c r="D63" s="102">
        <v>1486.68</v>
      </c>
      <c r="E63" s="101"/>
      <c r="F63" s="103"/>
      <c r="G63" s="101"/>
      <c r="H63" s="101"/>
      <c r="I63" s="41">
        <v>2357</v>
      </c>
      <c r="J63" s="35">
        <v>1.07</v>
      </c>
      <c r="K63" s="74">
        <v>0.053500000000000006</v>
      </c>
    </row>
    <row r="64" spans="1:11" s="41" customFormat="1" ht="15" hidden="1">
      <c r="A64" s="18" t="s">
        <v>41</v>
      </c>
      <c r="B64" s="21" t="s">
        <v>72</v>
      </c>
      <c r="C64" s="10"/>
      <c r="D64" s="102">
        <f>G64*I64</f>
        <v>0</v>
      </c>
      <c r="E64" s="101"/>
      <c r="F64" s="103"/>
      <c r="G64" s="101"/>
      <c r="H64" s="101"/>
      <c r="I64" s="41">
        <v>2357</v>
      </c>
      <c r="J64" s="35">
        <v>1.07</v>
      </c>
      <c r="K64" s="74">
        <v>0</v>
      </c>
    </row>
    <row r="65" spans="1:11" s="41" customFormat="1" ht="15" hidden="1">
      <c r="A65" s="18" t="s">
        <v>54</v>
      </c>
      <c r="B65" s="21" t="s">
        <v>73</v>
      </c>
      <c r="C65" s="10"/>
      <c r="D65" s="102"/>
      <c r="E65" s="101"/>
      <c r="F65" s="103"/>
      <c r="G65" s="101"/>
      <c r="H65" s="101"/>
      <c r="I65" s="41">
        <v>2357</v>
      </c>
      <c r="J65" s="35">
        <v>1.07</v>
      </c>
      <c r="K65" s="74">
        <v>0</v>
      </c>
    </row>
    <row r="66" spans="1:11" s="41" customFormat="1" ht="15" hidden="1">
      <c r="A66" s="18" t="s">
        <v>55</v>
      </c>
      <c r="B66" s="21" t="s">
        <v>18</v>
      </c>
      <c r="C66" s="10"/>
      <c r="D66" s="102"/>
      <c r="E66" s="101"/>
      <c r="F66" s="103"/>
      <c r="G66" s="101"/>
      <c r="H66" s="101"/>
      <c r="I66" s="41">
        <v>2357</v>
      </c>
      <c r="J66" s="35">
        <v>1.07</v>
      </c>
      <c r="K66" s="74">
        <v>0</v>
      </c>
    </row>
    <row r="67" spans="1:11" s="41" customFormat="1" ht="25.5" hidden="1">
      <c r="A67" s="18" t="s">
        <v>52</v>
      </c>
      <c r="B67" s="21" t="s">
        <v>18</v>
      </c>
      <c r="C67" s="10"/>
      <c r="D67" s="102"/>
      <c r="E67" s="101"/>
      <c r="F67" s="103"/>
      <c r="G67" s="101"/>
      <c r="H67" s="101"/>
      <c r="I67" s="41">
        <v>2357</v>
      </c>
      <c r="J67" s="35">
        <v>1.07</v>
      </c>
      <c r="K67" s="74">
        <v>0</v>
      </c>
    </row>
    <row r="68" spans="1:11" s="41" customFormat="1" ht="15">
      <c r="A68" s="18" t="s">
        <v>99</v>
      </c>
      <c r="B68" s="87" t="s">
        <v>18</v>
      </c>
      <c r="C68" s="10"/>
      <c r="D68" s="102">
        <v>1057.5</v>
      </c>
      <c r="E68" s="101"/>
      <c r="F68" s="103"/>
      <c r="G68" s="101"/>
      <c r="H68" s="101"/>
      <c r="I68" s="41">
        <v>2357</v>
      </c>
      <c r="J68" s="35">
        <v>1.07</v>
      </c>
      <c r="K68" s="74">
        <v>0.032100000000000004</v>
      </c>
    </row>
    <row r="69" spans="1:11" s="41" customFormat="1" ht="25.5" hidden="1">
      <c r="A69" s="18" t="s">
        <v>116</v>
      </c>
      <c r="B69" s="21" t="s">
        <v>13</v>
      </c>
      <c r="C69" s="10"/>
      <c r="D69" s="102"/>
      <c r="E69" s="101"/>
      <c r="F69" s="103"/>
      <c r="G69" s="101"/>
      <c r="H69" s="101"/>
      <c r="I69" s="41">
        <v>2357</v>
      </c>
      <c r="J69" s="35">
        <v>1.07</v>
      </c>
      <c r="K69" s="74">
        <v>0.34240000000000004</v>
      </c>
    </row>
    <row r="70" spans="1:11" s="41" customFormat="1" ht="15">
      <c r="A70" s="18" t="s">
        <v>64</v>
      </c>
      <c r="B70" s="21" t="s">
        <v>10</v>
      </c>
      <c r="C70" s="19"/>
      <c r="D70" s="102">
        <v>5287.68</v>
      </c>
      <c r="E70" s="104"/>
      <c r="F70" s="103"/>
      <c r="G70" s="101"/>
      <c r="H70" s="101"/>
      <c r="I70" s="41">
        <v>2357</v>
      </c>
      <c r="J70" s="35">
        <v>1.07</v>
      </c>
      <c r="K70" s="74">
        <v>0.17120000000000002</v>
      </c>
    </row>
    <row r="71" spans="1:11" s="41" customFormat="1" ht="28.5" customHeight="1" hidden="1">
      <c r="A71" s="18" t="s">
        <v>124</v>
      </c>
      <c r="B71" s="87" t="s">
        <v>13</v>
      </c>
      <c r="C71" s="10"/>
      <c r="D71" s="102"/>
      <c r="E71" s="101"/>
      <c r="F71" s="103"/>
      <c r="G71" s="101"/>
      <c r="H71" s="101"/>
      <c r="I71" s="41">
        <v>2357</v>
      </c>
      <c r="J71" s="35">
        <v>1.07</v>
      </c>
      <c r="K71" s="74">
        <v>0.46639879083580826</v>
      </c>
    </row>
    <row r="72" spans="1:11" s="41" customFormat="1" ht="30">
      <c r="A72" s="46" t="s">
        <v>48</v>
      </c>
      <c r="B72" s="21"/>
      <c r="C72" s="10"/>
      <c r="D72" s="94">
        <f>D73+D74+D75</f>
        <v>1243.17</v>
      </c>
      <c r="E72" s="101"/>
      <c r="F72" s="103"/>
      <c r="G72" s="94">
        <f>D72/I72</f>
        <v>0.5274374204497243</v>
      </c>
      <c r="H72" s="94">
        <f>G72/12</f>
        <v>0.04395311837081036</v>
      </c>
      <c r="I72" s="41">
        <v>2357</v>
      </c>
      <c r="J72" s="35">
        <v>1.07</v>
      </c>
      <c r="K72" s="74">
        <v>0.07490000000000001</v>
      </c>
    </row>
    <row r="73" spans="1:11" s="41" customFormat="1" ht="25.5" hidden="1">
      <c r="A73" s="18" t="s">
        <v>125</v>
      </c>
      <c r="B73" s="87" t="s">
        <v>13</v>
      </c>
      <c r="C73" s="10"/>
      <c r="D73" s="102"/>
      <c r="E73" s="101"/>
      <c r="F73" s="103"/>
      <c r="G73" s="101"/>
      <c r="H73" s="101"/>
      <c r="I73" s="41">
        <v>2357</v>
      </c>
      <c r="J73" s="35">
        <v>1.07</v>
      </c>
      <c r="K73" s="74">
        <v>0.032100000000000004</v>
      </c>
    </row>
    <row r="74" spans="1:11" s="41" customFormat="1" ht="15">
      <c r="A74" s="18" t="s">
        <v>115</v>
      </c>
      <c r="B74" s="21" t="s">
        <v>18</v>
      </c>
      <c r="C74" s="10"/>
      <c r="D74" s="102">
        <v>1243.17</v>
      </c>
      <c r="E74" s="101"/>
      <c r="F74" s="103"/>
      <c r="G74" s="101"/>
      <c r="H74" s="101"/>
      <c r="I74" s="41">
        <v>2357</v>
      </c>
      <c r="J74" s="35">
        <v>1.07</v>
      </c>
      <c r="K74" s="74">
        <v>0.042800000000000005</v>
      </c>
    </row>
    <row r="75" spans="1:11" s="41" customFormat="1" ht="15" hidden="1">
      <c r="A75" s="18" t="s">
        <v>65</v>
      </c>
      <c r="B75" s="21" t="s">
        <v>10</v>
      </c>
      <c r="C75" s="10"/>
      <c r="D75" s="102">
        <f>G75*I75</f>
        <v>0</v>
      </c>
      <c r="E75" s="101"/>
      <c r="F75" s="103"/>
      <c r="G75" s="101">
        <f>H75*12</f>
        <v>0</v>
      </c>
      <c r="H75" s="101">
        <v>0</v>
      </c>
      <c r="I75" s="41">
        <v>2357</v>
      </c>
      <c r="J75" s="35">
        <v>1.07</v>
      </c>
      <c r="K75" s="74">
        <v>0</v>
      </c>
    </row>
    <row r="76" spans="1:11" s="41" customFormat="1" ht="15">
      <c r="A76" s="46" t="s">
        <v>49</v>
      </c>
      <c r="B76" s="21"/>
      <c r="C76" s="10"/>
      <c r="D76" s="94">
        <f>D78+D79+D85+D86</f>
        <v>6888.26</v>
      </c>
      <c r="E76" s="101"/>
      <c r="F76" s="103"/>
      <c r="G76" s="94">
        <f>D76/I76</f>
        <v>2.922469240560034</v>
      </c>
      <c r="H76" s="94">
        <f>G76/12</f>
        <v>0.24353910338000284</v>
      </c>
      <c r="I76" s="41">
        <v>2357</v>
      </c>
      <c r="J76" s="35">
        <v>1.07</v>
      </c>
      <c r="K76" s="74">
        <v>0.2033</v>
      </c>
    </row>
    <row r="77" spans="1:11" s="41" customFormat="1" ht="15" hidden="1">
      <c r="A77" s="18" t="s">
        <v>42</v>
      </c>
      <c r="B77" s="21" t="s">
        <v>10</v>
      </c>
      <c r="C77" s="10"/>
      <c r="D77" s="102">
        <f aca="true" t="shared" si="2" ref="D77:D84">G77*I77</f>
        <v>0</v>
      </c>
      <c r="E77" s="101"/>
      <c r="F77" s="103"/>
      <c r="G77" s="101">
        <f>H77*12</f>
        <v>0</v>
      </c>
      <c r="H77" s="101">
        <v>0</v>
      </c>
      <c r="I77" s="41">
        <v>2357</v>
      </c>
      <c r="J77" s="35">
        <v>1.07</v>
      </c>
      <c r="K77" s="74">
        <v>0</v>
      </c>
    </row>
    <row r="78" spans="1:11" s="41" customFormat="1" ht="15">
      <c r="A78" s="18" t="s">
        <v>43</v>
      </c>
      <c r="B78" s="21" t="s">
        <v>18</v>
      </c>
      <c r="C78" s="10"/>
      <c r="D78" s="102">
        <v>2676.53</v>
      </c>
      <c r="E78" s="101"/>
      <c r="F78" s="103"/>
      <c r="G78" s="101"/>
      <c r="H78" s="101"/>
      <c r="I78" s="41">
        <v>2357</v>
      </c>
      <c r="J78" s="35">
        <v>1.07</v>
      </c>
      <c r="K78" s="74">
        <v>0.18190000000000003</v>
      </c>
    </row>
    <row r="79" spans="1:11" s="41" customFormat="1" ht="15">
      <c r="A79" s="18" t="s">
        <v>44</v>
      </c>
      <c r="B79" s="21" t="s">
        <v>18</v>
      </c>
      <c r="C79" s="10"/>
      <c r="D79" s="102">
        <v>777.03</v>
      </c>
      <c r="E79" s="101"/>
      <c r="F79" s="103"/>
      <c r="G79" s="101"/>
      <c r="H79" s="101"/>
      <c r="I79" s="41">
        <v>2357</v>
      </c>
      <c r="J79" s="35">
        <v>1.07</v>
      </c>
      <c r="K79" s="74">
        <v>0.021400000000000002</v>
      </c>
    </row>
    <row r="80" spans="1:11" s="41" customFormat="1" ht="27.75" customHeight="1" hidden="1">
      <c r="A80" s="18" t="s">
        <v>53</v>
      </c>
      <c r="B80" s="21" t="s">
        <v>13</v>
      </c>
      <c r="C80" s="10"/>
      <c r="D80" s="102">
        <f t="shared" si="2"/>
        <v>0</v>
      </c>
      <c r="E80" s="101"/>
      <c r="F80" s="103"/>
      <c r="G80" s="101"/>
      <c r="H80" s="101"/>
      <c r="I80" s="41">
        <v>2357</v>
      </c>
      <c r="J80" s="35">
        <v>1.07</v>
      </c>
      <c r="K80" s="74">
        <v>0</v>
      </c>
    </row>
    <row r="81" spans="1:11" s="41" customFormat="1" ht="25.5" hidden="1">
      <c r="A81" s="18" t="s">
        <v>81</v>
      </c>
      <c r="B81" s="21" t="s">
        <v>13</v>
      </c>
      <c r="C81" s="10"/>
      <c r="D81" s="102">
        <f t="shared" si="2"/>
        <v>0</v>
      </c>
      <c r="E81" s="101"/>
      <c r="F81" s="103"/>
      <c r="G81" s="101"/>
      <c r="H81" s="101"/>
      <c r="I81" s="41">
        <v>2357</v>
      </c>
      <c r="J81" s="35">
        <v>1.07</v>
      </c>
      <c r="K81" s="74">
        <v>0</v>
      </c>
    </row>
    <row r="82" spans="1:11" s="41" customFormat="1" ht="25.5" hidden="1">
      <c r="A82" s="18" t="s">
        <v>75</v>
      </c>
      <c r="B82" s="21" t="s">
        <v>13</v>
      </c>
      <c r="C82" s="10"/>
      <c r="D82" s="102">
        <f t="shared" si="2"/>
        <v>0</v>
      </c>
      <c r="E82" s="101"/>
      <c r="F82" s="103"/>
      <c r="G82" s="101"/>
      <c r="H82" s="101"/>
      <c r="I82" s="41">
        <v>2357</v>
      </c>
      <c r="J82" s="35">
        <v>1.07</v>
      </c>
      <c r="K82" s="74">
        <v>0</v>
      </c>
    </row>
    <row r="83" spans="1:11" s="41" customFormat="1" ht="25.5" hidden="1">
      <c r="A83" s="18" t="s">
        <v>82</v>
      </c>
      <c r="B83" s="21" t="s">
        <v>13</v>
      </c>
      <c r="C83" s="10"/>
      <c r="D83" s="102">
        <f t="shared" si="2"/>
        <v>0</v>
      </c>
      <c r="E83" s="101"/>
      <c r="F83" s="103"/>
      <c r="G83" s="101"/>
      <c r="H83" s="101"/>
      <c r="I83" s="41">
        <v>2357</v>
      </c>
      <c r="J83" s="35">
        <v>1.07</v>
      </c>
      <c r="K83" s="74">
        <v>0</v>
      </c>
    </row>
    <row r="84" spans="1:11" s="41" customFormat="1" ht="25.5" hidden="1">
      <c r="A84" s="18" t="s">
        <v>80</v>
      </c>
      <c r="B84" s="21" t="s">
        <v>13</v>
      </c>
      <c r="C84" s="10"/>
      <c r="D84" s="102">
        <f t="shared" si="2"/>
        <v>0</v>
      </c>
      <c r="E84" s="101"/>
      <c r="F84" s="103"/>
      <c r="G84" s="101"/>
      <c r="H84" s="101"/>
      <c r="I84" s="41">
        <v>2357</v>
      </c>
      <c r="J84" s="35">
        <v>1.07</v>
      </c>
      <c r="K84" s="74">
        <v>0</v>
      </c>
    </row>
    <row r="85" spans="1:11" s="41" customFormat="1" ht="15">
      <c r="A85" s="18" t="s">
        <v>126</v>
      </c>
      <c r="B85" s="87" t="s">
        <v>127</v>
      </c>
      <c r="C85" s="10"/>
      <c r="D85" s="128">
        <v>3434.7</v>
      </c>
      <c r="E85" s="101"/>
      <c r="F85" s="103"/>
      <c r="G85" s="104"/>
      <c r="H85" s="104"/>
      <c r="J85" s="35"/>
      <c r="K85" s="74"/>
    </row>
    <row r="86" spans="1:11" s="41" customFormat="1" ht="15" hidden="1">
      <c r="A86" s="18" t="s">
        <v>128</v>
      </c>
      <c r="B86" s="87" t="s">
        <v>129</v>
      </c>
      <c r="C86" s="10"/>
      <c r="D86" s="128"/>
      <c r="E86" s="101"/>
      <c r="F86" s="103"/>
      <c r="G86" s="104"/>
      <c r="H86" s="104"/>
      <c r="J86" s="35"/>
      <c r="K86" s="74"/>
    </row>
    <row r="87" spans="1:11" s="41" customFormat="1" ht="15">
      <c r="A87" s="46" t="s">
        <v>50</v>
      </c>
      <c r="B87" s="21"/>
      <c r="C87" s="10"/>
      <c r="D87" s="94">
        <f>D88+D89</f>
        <v>1681.99</v>
      </c>
      <c r="E87" s="101"/>
      <c r="F87" s="103"/>
      <c r="G87" s="94">
        <f>D87/I87</f>
        <v>0.7136147645311837</v>
      </c>
      <c r="H87" s="94">
        <f>G87/12</f>
        <v>0.059467897044265305</v>
      </c>
      <c r="I87" s="41">
        <v>2357</v>
      </c>
      <c r="J87" s="35">
        <v>1.07</v>
      </c>
      <c r="K87" s="74">
        <v>0.1391</v>
      </c>
    </row>
    <row r="88" spans="1:11" s="41" customFormat="1" ht="15">
      <c r="A88" s="18" t="s">
        <v>45</v>
      </c>
      <c r="B88" s="21" t="s">
        <v>18</v>
      </c>
      <c r="C88" s="10"/>
      <c r="D88" s="102">
        <v>932.26</v>
      </c>
      <c r="E88" s="101"/>
      <c r="F88" s="103"/>
      <c r="G88" s="101"/>
      <c r="H88" s="101"/>
      <c r="I88" s="41">
        <v>2357</v>
      </c>
      <c r="J88" s="35">
        <v>1.07</v>
      </c>
      <c r="K88" s="74">
        <v>0.032100000000000004</v>
      </c>
    </row>
    <row r="89" spans="1:11" s="41" customFormat="1" ht="15">
      <c r="A89" s="18" t="s">
        <v>46</v>
      </c>
      <c r="B89" s="21" t="s">
        <v>18</v>
      </c>
      <c r="C89" s="10"/>
      <c r="D89" s="102">
        <v>749.73</v>
      </c>
      <c r="E89" s="101"/>
      <c r="F89" s="103"/>
      <c r="G89" s="101"/>
      <c r="H89" s="101"/>
      <c r="I89" s="41">
        <v>2357</v>
      </c>
      <c r="J89" s="35">
        <v>1.07</v>
      </c>
      <c r="K89" s="74">
        <v>0.021400000000000002</v>
      </c>
    </row>
    <row r="90" spans="1:11" s="35" customFormat="1" ht="15" hidden="1">
      <c r="A90" s="46" t="s">
        <v>61</v>
      </c>
      <c r="B90" s="43"/>
      <c r="C90" s="44"/>
      <c r="D90" s="94">
        <f>D91+D92</f>
        <v>0</v>
      </c>
      <c r="E90" s="94"/>
      <c r="F90" s="97"/>
      <c r="G90" s="94">
        <f>D90/I90</f>
        <v>0</v>
      </c>
      <c r="H90" s="94">
        <f>G90/12</f>
        <v>0</v>
      </c>
      <c r="I90" s="41">
        <v>2357</v>
      </c>
      <c r="J90" s="35">
        <v>1.07</v>
      </c>
      <c r="K90" s="74">
        <v>0.042800000000000005</v>
      </c>
    </row>
    <row r="91" spans="1:11" s="41" customFormat="1" ht="25.5" hidden="1">
      <c r="A91" s="18" t="s">
        <v>77</v>
      </c>
      <c r="B91" s="87" t="s">
        <v>13</v>
      </c>
      <c r="C91" s="10"/>
      <c r="D91" s="102"/>
      <c r="E91" s="101"/>
      <c r="F91" s="103"/>
      <c r="G91" s="101"/>
      <c r="H91" s="101"/>
      <c r="I91" s="41">
        <v>2357</v>
      </c>
      <c r="J91" s="35">
        <v>1.07</v>
      </c>
      <c r="K91" s="74">
        <v>0.042800000000000005</v>
      </c>
    </row>
    <row r="92" spans="1:11" s="41" customFormat="1" ht="25.5" hidden="1">
      <c r="A92" s="18" t="s">
        <v>76</v>
      </c>
      <c r="B92" s="21" t="s">
        <v>13</v>
      </c>
      <c r="C92" s="10">
        <f>F92*12</f>
        <v>0</v>
      </c>
      <c r="D92" s="102"/>
      <c r="E92" s="101"/>
      <c r="F92" s="103"/>
      <c r="G92" s="101"/>
      <c r="H92" s="101"/>
      <c r="I92" s="41">
        <v>2357</v>
      </c>
      <c r="J92" s="35">
        <v>1.07</v>
      </c>
      <c r="K92" s="74">
        <v>0</v>
      </c>
    </row>
    <row r="93" spans="1:11" s="35" customFormat="1" ht="15">
      <c r="A93" s="46" t="s">
        <v>60</v>
      </c>
      <c r="B93" s="43"/>
      <c r="C93" s="44"/>
      <c r="D93" s="94">
        <f>D94+D95+D96</f>
        <v>14730.75</v>
      </c>
      <c r="E93" s="94"/>
      <c r="F93" s="97"/>
      <c r="G93" s="94">
        <f>D93/I93</f>
        <v>6.2497878659312684</v>
      </c>
      <c r="H93" s="94">
        <f>G93/12</f>
        <v>0.5208156554942723</v>
      </c>
      <c r="I93" s="41">
        <v>2357</v>
      </c>
      <c r="J93" s="35">
        <v>1.07</v>
      </c>
      <c r="K93" s="74">
        <v>0.5992000000000001</v>
      </c>
    </row>
    <row r="94" spans="1:11" s="41" customFormat="1" ht="15.75" thickBot="1">
      <c r="A94" s="18" t="s">
        <v>78</v>
      </c>
      <c r="B94" s="21" t="s">
        <v>67</v>
      </c>
      <c r="C94" s="10"/>
      <c r="D94" s="102">
        <v>14730.75</v>
      </c>
      <c r="E94" s="101"/>
      <c r="F94" s="103"/>
      <c r="G94" s="101"/>
      <c r="H94" s="101"/>
      <c r="I94" s="41">
        <v>2357</v>
      </c>
      <c r="J94" s="35">
        <v>1.07</v>
      </c>
      <c r="K94" s="74">
        <v>0.48150000000000004</v>
      </c>
    </row>
    <row r="95" spans="1:11" s="41" customFormat="1" ht="15.75" hidden="1" thickBot="1">
      <c r="A95" s="18" t="s">
        <v>95</v>
      </c>
      <c r="B95" s="21" t="s">
        <v>67</v>
      </c>
      <c r="C95" s="10"/>
      <c r="D95" s="102"/>
      <c r="E95" s="101"/>
      <c r="F95" s="103"/>
      <c r="G95" s="101"/>
      <c r="H95" s="101"/>
      <c r="I95" s="41">
        <v>2357</v>
      </c>
      <c r="J95" s="35">
        <v>1.07</v>
      </c>
      <c r="K95" s="74">
        <v>0.11770000000000001</v>
      </c>
    </row>
    <row r="96" spans="1:11" s="41" customFormat="1" ht="25.5" customHeight="1" hidden="1">
      <c r="A96" s="51" t="s">
        <v>79</v>
      </c>
      <c r="B96" s="52" t="s">
        <v>18</v>
      </c>
      <c r="C96" s="28"/>
      <c r="D96" s="106">
        <f aca="true" t="shared" si="3" ref="D96:D102">G96*I96</f>
        <v>0</v>
      </c>
      <c r="E96" s="105"/>
      <c r="F96" s="107"/>
      <c r="G96" s="105">
        <f aca="true" t="shared" si="4" ref="G96:G102">H96*12</f>
        <v>0</v>
      </c>
      <c r="H96" s="107"/>
      <c r="I96" s="41">
        <v>2357</v>
      </c>
      <c r="K96" s="75"/>
    </row>
    <row r="97" spans="1:11" s="41" customFormat="1" ht="25.5" customHeight="1" hidden="1" thickBot="1">
      <c r="A97" s="84"/>
      <c r="B97" s="85"/>
      <c r="C97" s="86"/>
      <c r="D97" s="109"/>
      <c r="E97" s="108"/>
      <c r="F97" s="110"/>
      <c r="G97" s="108"/>
      <c r="H97" s="110"/>
      <c r="K97" s="75"/>
    </row>
    <row r="98" spans="1:11" s="35" customFormat="1" ht="30.75" thickBot="1">
      <c r="A98" s="24" t="s">
        <v>35</v>
      </c>
      <c r="B98" s="34" t="s">
        <v>13</v>
      </c>
      <c r="C98" s="53">
        <f>F98*12</f>
        <v>0</v>
      </c>
      <c r="D98" s="112">
        <f t="shared" si="3"/>
        <v>14142</v>
      </c>
      <c r="E98" s="111">
        <f>H98*12</f>
        <v>6</v>
      </c>
      <c r="F98" s="113"/>
      <c r="G98" s="111">
        <f t="shared" si="4"/>
        <v>6</v>
      </c>
      <c r="H98" s="113">
        <v>0.5</v>
      </c>
      <c r="I98" s="41">
        <v>2357</v>
      </c>
      <c r="K98" s="74"/>
    </row>
    <row r="99" spans="1:11" s="35" customFormat="1" ht="19.5" hidden="1" thickBot="1">
      <c r="A99" s="54" t="s">
        <v>33</v>
      </c>
      <c r="B99" s="55"/>
      <c r="C99" s="56" t="e">
        <f>F99*12</f>
        <v>#REF!</v>
      </c>
      <c r="D99" s="114">
        <f t="shared" si="3"/>
        <v>0</v>
      </c>
      <c r="E99" s="115">
        <f>H99*12</f>
        <v>0</v>
      </c>
      <c r="F99" s="116" t="e">
        <f>#REF!+#REF!+#REF!+#REF!+#REF!+#REF!+#REF!+#REF!+#REF!+#REF!</f>
        <v>#REF!</v>
      </c>
      <c r="G99" s="115">
        <f t="shared" si="4"/>
        <v>0</v>
      </c>
      <c r="H99" s="116">
        <f>H100+H101+H102</f>
        <v>0</v>
      </c>
      <c r="I99" s="41">
        <v>2357</v>
      </c>
      <c r="K99" s="74"/>
    </row>
    <row r="100" spans="1:11" s="35" customFormat="1" ht="15.75" hidden="1" thickBot="1">
      <c r="A100" s="57" t="s">
        <v>85</v>
      </c>
      <c r="B100" s="58"/>
      <c r="C100" s="20"/>
      <c r="D100" s="118">
        <f t="shared" si="3"/>
        <v>0</v>
      </c>
      <c r="E100" s="119">
        <f>H100*12</f>
        <v>0</v>
      </c>
      <c r="F100" s="120" t="e">
        <f>#REF!+#REF!+#REF!+#REF!+#REF!+#REF!+#REF!+#REF!+#REF!+#REF!</f>
        <v>#REF!</v>
      </c>
      <c r="G100" s="119">
        <f t="shared" si="4"/>
        <v>0</v>
      </c>
      <c r="H100" s="121"/>
      <c r="I100" s="41">
        <v>2357</v>
      </c>
      <c r="K100" s="74"/>
    </row>
    <row r="101" spans="1:11" s="35" customFormat="1" ht="15.75" hidden="1" thickBot="1">
      <c r="A101" s="57" t="s">
        <v>86</v>
      </c>
      <c r="B101" s="58"/>
      <c r="C101" s="20"/>
      <c r="D101" s="118">
        <f t="shared" si="3"/>
        <v>0</v>
      </c>
      <c r="E101" s="119">
        <f>H101*12</f>
        <v>0</v>
      </c>
      <c r="F101" s="120" t="e">
        <f>#REF!+#REF!+#REF!+#REF!+#REF!+#REF!+#REF!+#REF!+#REF!+#REF!</f>
        <v>#REF!</v>
      </c>
      <c r="G101" s="119">
        <f t="shared" si="4"/>
        <v>0</v>
      </c>
      <c r="H101" s="121"/>
      <c r="I101" s="41">
        <v>2357</v>
      </c>
      <c r="K101" s="74"/>
    </row>
    <row r="102" spans="1:11" s="35" customFormat="1" ht="15.75" hidden="1" thickBot="1">
      <c r="A102" s="57" t="s">
        <v>87</v>
      </c>
      <c r="B102" s="58"/>
      <c r="C102" s="20"/>
      <c r="D102" s="117">
        <f t="shared" si="3"/>
        <v>0</v>
      </c>
      <c r="E102" s="117">
        <f>H102*12</f>
        <v>0</v>
      </c>
      <c r="F102" s="117" t="e">
        <f>#REF!+#REF!+#REF!+#REF!+#REF!+#REF!+#REF!+#REF!+#REF!+#REF!</f>
        <v>#REF!</v>
      </c>
      <c r="G102" s="117">
        <f t="shared" si="4"/>
        <v>0</v>
      </c>
      <c r="H102" s="121"/>
      <c r="I102" s="41">
        <v>2357</v>
      </c>
      <c r="K102" s="74"/>
    </row>
    <row r="103" spans="1:11" s="35" customFormat="1" ht="19.5" thickBot="1">
      <c r="A103" s="68" t="s">
        <v>130</v>
      </c>
      <c r="B103" s="25" t="s">
        <v>12</v>
      </c>
      <c r="C103" s="53"/>
      <c r="D103" s="122">
        <f>G103*I103</f>
        <v>39880.439999999995</v>
      </c>
      <c r="E103" s="111"/>
      <c r="F103" s="123"/>
      <c r="G103" s="111">
        <f>H103*12</f>
        <v>16.919999999999998</v>
      </c>
      <c r="H103" s="123">
        <v>1.41</v>
      </c>
      <c r="I103" s="60">
        <v>2357</v>
      </c>
      <c r="K103" s="74"/>
    </row>
    <row r="104" spans="1:11" s="35" customFormat="1" ht="19.5" thickBot="1">
      <c r="A104" s="61" t="s">
        <v>34</v>
      </c>
      <c r="B104" s="62"/>
      <c r="C104" s="63">
        <f>F104*12</f>
        <v>0</v>
      </c>
      <c r="D104" s="124">
        <f>D103+D98+D93+D90+D87+D76+D72+D58+D43+D42+D41+D40+D39+D38+D37+D33+D32+D31+D30+D29+D20+D15</f>
        <v>392424.58999999997</v>
      </c>
      <c r="E104" s="124">
        <f>E103+E98+E93+E90+E87+E76+E72+E58+E43+E42+E41+E40+E39+E38+E37+E33+E32+E31+E30+E29+E20+E15</f>
        <v>117.53756470089097</v>
      </c>
      <c r="F104" s="124">
        <f>F103+F98+F93+F90+F87+F76+F72+F58+F43+F42+F41+F40+F39+F38+F37+F33+F32+F31+F30+F29+F20+F15</f>
        <v>0</v>
      </c>
      <c r="G104" s="124">
        <v>166.51</v>
      </c>
      <c r="H104" s="124">
        <v>13.88</v>
      </c>
      <c r="K104" s="74"/>
    </row>
    <row r="105" spans="1:11" s="35" customFormat="1" ht="19.5" hidden="1" thickBot="1">
      <c r="A105" s="59" t="s">
        <v>96</v>
      </c>
      <c r="B105" s="34"/>
      <c r="C105" s="53"/>
      <c r="D105" s="122">
        <v>120000</v>
      </c>
      <c r="E105" s="111"/>
      <c r="F105" s="123"/>
      <c r="G105" s="111">
        <f>H105*12</f>
        <v>50.91217649554518</v>
      </c>
      <c r="H105" s="123">
        <f>D105/12/I105</f>
        <v>4.2426813746287655</v>
      </c>
      <c r="I105" s="60">
        <v>2357</v>
      </c>
      <c r="K105" s="74"/>
    </row>
    <row r="106" spans="1:11" s="35" customFormat="1" ht="19.5" hidden="1" thickBot="1">
      <c r="A106" s="59" t="s">
        <v>97</v>
      </c>
      <c r="B106" s="34"/>
      <c r="C106" s="53"/>
      <c r="D106" s="122">
        <f>D104+D105</f>
        <v>512424.58999999997</v>
      </c>
      <c r="E106" s="111"/>
      <c r="F106" s="123"/>
      <c r="G106" s="122">
        <f>G104+G105</f>
        <v>217.42217649554516</v>
      </c>
      <c r="H106" s="123">
        <f>H104+H105</f>
        <v>18.122681374628765</v>
      </c>
      <c r="K106" s="74"/>
    </row>
    <row r="107" spans="1:11" s="66" customFormat="1" ht="18.75" hidden="1">
      <c r="A107" s="64" t="s">
        <v>30</v>
      </c>
      <c r="B107" s="65" t="s">
        <v>88</v>
      </c>
      <c r="C107" s="15"/>
      <c r="D107" s="125"/>
      <c r="E107" s="125"/>
      <c r="F107" s="125"/>
      <c r="G107" s="125"/>
      <c r="H107" s="125">
        <f>H104-H99</f>
        <v>13.88</v>
      </c>
      <c r="K107" s="76"/>
    </row>
    <row r="108" spans="1:11" s="66" customFormat="1" ht="18.75">
      <c r="A108" s="64"/>
      <c r="B108" s="65"/>
      <c r="C108" s="15"/>
      <c r="D108" s="125"/>
      <c r="E108" s="125"/>
      <c r="F108" s="125"/>
      <c r="G108" s="125"/>
      <c r="H108" s="125"/>
      <c r="K108" s="76"/>
    </row>
    <row r="109" spans="1:11" s="66" customFormat="1" ht="18.75">
      <c r="A109" s="64"/>
      <c r="B109" s="65"/>
      <c r="C109" s="15"/>
      <c r="D109" s="125"/>
      <c r="E109" s="125"/>
      <c r="F109" s="125"/>
      <c r="G109" s="125"/>
      <c r="H109" s="125"/>
      <c r="K109" s="76"/>
    </row>
    <row r="110" spans="1:11" s="12" customFormat="1" ht="19.5">
      <c r="A110" s="69"/>
      <c r="B110" s="70"/>
      <c r="C110" s="70"/>
      <c r="D110" s="126"/>
      <c r="E110" s="127"/>
      <c r="F110" s="127"/>
      <c r="G110" s="127"/>
      <c r="H110" s="126"/>
      <c r="K110" s="77"/>
    </row>
    <row r="111" spans="1:11" s="12" customFormat="1" ht="20.25" thickBot="1">
      <c r="A111" s="69"/>
      <c r="B111" s="70"/>
      <c r="C111" s="70"/>
      <c r="D111" s="126"/>
      <c r="E111" s="127"/>
      <c r="F111" s="127"/>
      <c r="G111" s="127"/>
      <c r="H111" s="126"/>
      <c r="K111" s="77"/>
    </row>
    <row r="112" spans="1:12" s="5" customFormat="1" ht="30.75" thickBot="1">
      <c r="A112" s="22" t="s">
        <v>110</v>
      </c>
      <c r="B112" s="3"/>
      <c r="C112" s="23">
        <f>F112*12</f>
        <v>0</v>
      </c>
      <c r="D112" s="113">
        <f>D116+D118+D117+D119+D120+D121+D122+D123+D124+D125+D126+D127+D128+D129+D130+D131+D132+D133</f>
        <v>60280.55</v>
      </c>
      <c r="E112" s="113">
        <f>E116+E118+E117+E119+E120+E121+E122+E123+E124+E125+E126+E127+E128+E129+E130+E131+E132+E133</f>
        <v>0</v>
      </c>
      <c r="F112" s="113">
        <f>F116+F118+F117+F119+F120+F121+F122+F123+F124+F125+F126+F127+F128+F129+F130+F131+F132+F133</f>
        <v>0</v>
      </c>
      <c r="G112" s="113">
        <v>25.58</v>
      </c>
      <c r="H112" s="113">
        <f>H116+H119+H120+H123+H125</f>
        <v>2.1318459199547446</v>
      </c>
      <c r="I112" s="60">
        <v>2357</v>
      </c>
      <c r="J112" s="5">
        <v>2351.7</v>
      </c>
      <c r="L112" s="79"/>
    </row>
    <row r="113" spans="1:12" s="7" customFormat="1" ht="25.5" customHeight="1" hidden="1">
      <c r="A113" s="80" t="s">
        <v>111</v>
      </c>
      <c r="B113" s="81"/>
      <c r="C113" s="19"/>
      <c r="D113" s="128"/>
      <c r="E113" s="104"/>
      <c r="F113" s="129"/>
      <c r="G113" s="104"/>
      <c r="H113" s="129"/>
      <c r="I113" s="60">
        <v>2357</v>
      </c>
      <c r="J113" s="5">
        <v>2351.7</v>
      </c>
      <c r="L113" s="82"/>
    </row>
    <row r="114" spans="1:12" s="7" customFormat="1" ht="25.5" customHeight="1" hidden="1">
      <c r="A114" s="9" t="s">
        <v>112</v>
      </c>
      <c r="B114" s="8"/>
      <c r="C114" s="10"/>
      <c r="D114" s="102"/>
      <c r="E114" s="101"/>
      <c r="F114" s="103"/>
      <c r="G114" s="101"/>
      <c r="H114" s="103"/>
      <c r="I114" s="60">
        <v>2357</v>
      </c>
      <c r="J114" s="5">
        <v>2351.7</v>
      </c>
      <c r="L114" s="82"/>
    </row>
    <row r="115" spans="1:12" s="7" customFormat="1" ht="25.5" customHeight="1" hidden="1">
      <c r="A115" s="9" t="s">
        <v>113</v>
      </c>
      <c r="B115" s="8"/>
      <c r="C115" s="10"/>
      <c r="D115" s="102"/>
      <c r="E115" s="101"/>
      <c r="F115" s="103"/>
      <c r="G115" s="101"/>
      <c r="H115" s="103"/>
      <c r="I115" s="60">
        <v>2357</v>
      </c>
      <c r="J115" s="5">
        <v>2351.7</v>
      </c>
      <c r="L115" s="82"/>
    </row>
    <row r="116" spans="1:12" s="7" customFormat="1" ht="16.5" customHeight="1">
      <c r="A116" s="9" t="s">
        <v>131</v>
      </c>
      <c r="B116" s="8"/>
      <c r="C116" s="10"/>
      <c r="D116" s="101">
        <v>22492.77</v>
      </c>
      <c r="E116" s="101"/>
      <c r="F116" s="101"/>
      <c r="G116" s="101">
        <v>9.55</v>
      </c>
      <c r="H116" s="103">
        <f>G116/12</f>
        <v>0.7958333333333334</v>
      </c>
      <c r="I116" s="60">
        <v>2357</v>
      </c>
      <c r="J116" s="5"/>
      <c r="L116" s="82"/>
    </row>
    <row r="117" spans="1:12" s="7" customFormat="1" ht="16.5" customHeight="1" hidden="1">
      <c r="A117" s="9" t="s">
        <v>132</v>
      </c>
      <c r="B117" s="8"/>
      <c r="C117" s="10"/>
      <c r="D117" s="101"/>
      <c r="E117" s="101"/>
      <c r="F117" s="101"/>
      <c r="G117" s="101">
        <f aca="true" t="shared" si="5" ref="G117:G133">D117/I117</f>
        <v>0</v>
      </c>
      <c r="H117" s="103">
        <f aca="true" t="shared" si="6" ref="H117:H133">G117/12</f>
        <v>0</v>
      </c>
      <c r="I117" s="60">
        <v>2357</v>
      </c>
      <c r="J117" s="5"/>
      <c r="L117" s="82"/>
    </row>
    <row r="118" spans="1:12" s="7" customFormat="1" ht="16.5" customHeight="1" hidden="1">
      <c r="A118" s="9" t="s">
        <v>133</v>
      </c>
      <c r="B118" s="8"/>
      <c r="C118" s="10"/>
      <c r="D118" s="101"/>
      <c r="E118" s="101"/>
      <c r="F118" s="101"/>
      <c r="G118" s="101">
        <f t="shared" si="5"/>
        <v>0</v>
      </c>
      <c r="H118" s="103">
        <f t="shared" si="6"/>
        <v>0</v>
      </c>
      <c r="I118" s="60">
        <v>2357</v>
      </c>
      <c r="J118" s="5"/>
      <c r="L118" s="82"/>
    </row>
    <row r="119" spans="1:12" s="7" customFormat="1" ht="16.5" customHeight="1">
      <c r="A119" s="9" t="s">
        <v>134</v>
      </c>
      <c r="B119" s="8"/>
      <c r="C119" s="10"/>
      <c r="D119" s="101">
        <v>7562.6</v>
      </c>
      <c r="E119" s="101"/>
      <c r="F119" s="101"/>
      <c r="G119" s="101">
        <f t="shared" si="5"/>
        <v>3.20857021637675</v>
      </c>
      <c r="H119" s="103">
        <f t="shared" si="6"/>
        <v>0.26738085136472917</v>
      </c>
      <c r="I119" s="60">
        <v>2357</v>
      </c>
      <c r="J119" s="5"/>
      <c r="L119" s="82"/>
    </row>
    <row r="120" spans="1:12" s="7" customFormat="1" ht="16.5" customHeight="1">
      <c r="A120" s="9" t="s">
        <v>148</v>
      </c>
      <c r="B120" s="8"/>
      <c r="C120" s="10"/>
      <c r="D120" s="101">
        <v>18771.82</v>
      </c>
      <c r="E120" s="101"/>
      <c r="F120" s="101"/>
      <c r="G120" s="101">
        <f t="shared" si="5"/>
        <v>7.964285108188375</v>
      </c>
      <c r="H120" s="103">
        <f t="shared" si="6"/>
        <v>0.6636904256823646</v>
      </c>
      <c r="I120" s="60">
        <v>2357</v>
      </c>
      <c r="J120" s="5"/>
      <c r="L120" s="82"/>
    </row>
    <row r="121" spans="1:12" s="7" customFormat="1" ht="16.5" customHeight="1" hidden="1">
      <c r="A121" s="9" t="s">
        <v>135</v>
      </c>
      <c r="B121" s="8"/>
      <c r="C121" s="10"/>
      <c r="D121" s="101"/>
      <c r="E121" s="101"/>
      <c r="F121" s="101"/>
      <c r="G121" s="101">
        <f t="shared" si="5"/>
        <v>0</v>
      </c>
      <c r="H121" s="103">
        <f t="shared" si="6"/>
        <v>0</v>
      </c>
      <c r="I121" s="60">
        <v>2357</v>
      </c>
      <c r="J121" s="5"/>
      <c r="L121" s="82"/>
    </row>
    <row r="122" spans="1:12" s="7" customFormat="1" ht="16.5" customHeight="1" hidden="1">
      <c r="A122" s="9" t="s">
        <v>136</v>
      </c>
      <c r="B122" s="8"/>
      <c r="C122" s="10"/>
      <c r="D122" s="101"/>
      <c r="E122" s="101"/>
      <c r="F122" s="101"/>
      <c r="G122" s="101">
        <f t="shared" si="5"/>
        <v>0</v>
      </c>
      <c r="H122" s="103">
        <f t="shared" si="6"/>
        <v>0</v>
      </c>
      <c r="I122" s="60">
        <v>2357</v>
      </c>
      <c r="J122" s="5"/>
      <c r="L122" s="82"/>
    </row>
    <row r="123" spans="1:12" s="7" customFormat="1" ht="16.5" customHeight="1">
      <c r="A123" s="9" t="s">
        <v>137</v>
      </c>
      <c r="B123" s="8"/>
      <c r="C123" s="10"/>
      <c r="D123" s="101">
        <v>8869.65</v>
      </c>
      <c r="E123" s="101"/>
      <c r="F123" s="101"/>
      <c r="G123" s="101">
        <f t="shared" si="5"/>
        <v>3.763109885447603</v>
      </c>
      <c r="H123" s="103">
        <f t="shared" si="6"/>
        <v>0.3135924904539669</v>
      </c>
      <c r="I123" s="60">
        <v>2357</v>
      </c>
      <c r="J123" s="5"/>
      <c r="L123" s="82"/>
    </row>
    <row r="124" spans="1:12" s="7" customFormat="1" ht="16.5" customHeight="1" hidden="1">
      <c r="A124" s="9" t="s">
        <v>138</v>
      </c>
      <c r="B124" s="8"/>
      <c r="C124" s="10"/>
      <c r="D124" s="101"/>
      <c r="E124" s="101"/>
      <c r="F124" s="101"/>
      <c r="G124" s="101">
        <f t="shared" si="5"/>
        <v>0</v>
      </c>
      <c r="H124" s="103">
        <f t="shared" si="6"/>
        <v>0</v>
      </c>
      <c r="I124" s="60">
        <v>2357</v>
      </c>
      <c r="J124" s="5"/>
      <c r="L124" s="82"/>
    </row>
    <row r="125" spans="1:12" s="7" customFormat="1" ht="16.5" customHeight="1" thickBot="1">
      <c r="A125" s="134" t="s">
        <v>139</v>
      </c>
      <c r="B125" s="135"/>
      <c r="C125" s="136"/>
      <c r="D125" s="137">
        <v>2583.71</v>
      </c>
      <c r="E125" s="137"/>
      <c r="F125" s="137"/>
      <c r="G125" s="137">
        <f t="shared" si="5"/>
        <v>1.0961858294442088</v>
      </c>
      <c r="H125" s="138">
        <f t="shared" si="6"/>
        <v>0.09134881912035074</v>
      </c>
      <c r="I125" s="60">
        <v>2357</v>
      </c>
      <c r="J125" s="5">
        <v>2351.7</v>
      </c>
      <c r="L125" s="82"/>
    </row>
    <row r="126" spans="1:12" s="7" customFormat="1" ht="16.5" customHeight="1" hidden="1">
      <c r="A126" s="133" t="s">
        <v>140</v>
      </c>
      <c r="B126" s="81"/>
      <c r="C126" s="19"/>
      <c r="D126" s="104"/>
      <c r="E126" s="104"/>
      <c r="F126" s="104"/>
      <c r="G126" s="104">
        <f t="shared" si="5"/>
        <v>0</v>
      </c>
      <c r="H126" s="104">
        <f t="shared" si="6"/>
        <v>0</v>
      </c>
      <c r="I126" s="60">
        <v>2357</v>
      </c>
      <c r="J126" s="5">
        <v>2351.7</v>
      </c>
      <c r="L126" s="82"/>
    </row>
    <row r="127" spans="1:12" s="7" customFormat="1" ht="18.75" customHeight="1" hidden="1">
      <c r="A127" s="9" t="s">
        <v>141</v>
      </c>
      <c r="B127" s="8"/>
      <c r="C127" s="10"/>
      <c r="D127" s="101"/>
      <c r="E127" s="101"/>
      <c r="F127" s="101"/>
      <c r="G127" s="101">
        <f t="shared" si="5"/>
        <v>0</v>
      </c>
      <c r="H127" s="101">
        <f t="shared" si="6"/>
        <v>0</v>
      </c>
      <c r="I127" s="60">
        <v>2357</v>
      </c>
      <c r="J127" s="5"/>
      <c r="L127" s="82"/>
    </row>
    <row r="128" spans="1:12" s="7" customFormat="1" ht="18.75" customHeight="1" hidden="1">
      <c r="A128" s="132" t="s">
        <v>142</v>
      </c>
      <c r="B128" s="8"/>
      <c r="C128" s="10"/>
      <c r="D128" s="101"/>
      <c r="E128" s="101"/>
      <c r="F128" s="101"/>
      <c r="G128" s="101">
        <f t="shared" si="5"/>
        <v>0</v>
      </c>
      <c r="H128" s="101">
        <f t="shared" si="6"/>
        <v>0</v>
      </c>
      <c r="I128" s="60">
        <v>2357</v>
      </c>
      <c r="J128" s="5"/>
      <c r="L128" s="82"/>
    </row>
    <row r="129" spans="1:12" s="7" customFormat="1" ht="18.75" customHeight="1" hidden="1">
      <c r="A129" s="132" t="s">
        <v>143</v>
      </c>
      <c r="B129" s="8"/>
      <c r="C129" s="10"/>
      <c r="D129" s="101"/>
      <c r="E129" s="101"/>
      <c r="F129" s="101"/>
      <c r="G129" s="101">
        <f t="shared" si="5"/>
        <v>0</v>
      </c>
      <c r="H129" s="101">
        <f t="shared" si="6"/>
        <v>0</v>
      </c>
      <c r="I129" s="60">
        <v>2357</v>
      </c>
      <c r="J129" s="5"/>
      <c r="L129" s="82"/>
    </row>
    <row r="130" spans="1:12" s="7" customFormat="1" ht="18.75" customHeight="1" hidden="1">
      <c r="A130" s="132" t="s">
        <v>144</v>
      </c>
      <c r="B130" s="8"/>
      <c r="C130" s="10"/>
      <c r="D130" s="101"/>
      <c r="E130" s="101"/>
      <c r="F130" s="101"/>
      <c r="G130" s="101">
        <f t="shared" si="5"/>
        <v>0</v>
      </c>
      <c r="H130" s="101">
        <f t="shared" si="6"/>
        <v>0</v>
      </c>
      <c r="I130" s="60">
        <v>2357</v>
      </c>
      <c r="J130" s="5"/>
      <c r="L130" s="82"/>
    </row>
    <row r="131" spans="1:12" s="7" customFormat="1" ht="18.75" customHeight="1" hidden="1">
      <c r="A131" s="132" t="s">
        <v>145</v>
      </c>
      <c r="B131" s="8"/>
      <c r="C131" s="10"/>
      <c r="D131" s="101"/>
      <c r="E131" s="101"/>
      <c r="F131" s="101"/>
      <c r="G131" s="101">
        <f t="shared" si="5"/>
        <v>0</v>
      </c>
      <c r="H131" s="101">
        <f t="shared" si="6"/>
        <v>0</v>
      </c>
      <c r="I131" s="60">
        <v>2357</v>
      </c>
      <c r="J131" s="5"/>
      <c r="L131" s="82"/>
    </row>
    <row r="132" spans="1:12" s="7" customFormat="1" ht="18.75" customHeight="1" hidden="1">
      <c r="A132" s="132" t="s">
        <v>146</v>
      </c>
      <c r="B132" s="8"/>
      <c r="C132" s="10"/>
      <c r="D132" s="101"/>
      <c r="E132" s="101"/>
      <c r="F132" s="101"/>
      <c r="G132" s="101">
        <v>11.1</v>
      </c>
      <c r="H132" s="101">
        <v>0.92</v>
      </c>
      <c r="I132" s="60">
        <v>2357</v>
      </c>
      <c r="J132" s="5"/>
      <c r="L132" s="82"/>
    </row>
    <row r="133" spans="1:12" s="7" customFormat="1" ht="16.5" customHeight="1" hidden="1">
      <c r="A133" s="83" t="s">
        <v>147</v>
      </c>
      <c r="B133" s="8"/>
      <c r="C133" s="10"/>
      <c r="D133" s="101"/>
      <c r="E133" s="101"/>
      <c r="F133" s="101"/>
      <c r="G133" s="101">
        <f t="shared" si="5"/>
        <v>0</v>
      </c>
      <c r="H133" s="101">
        <f t="shared" si="6"/>
        <v>0</v>
      </c>
      <c r="I133" s="60">
        <v>2357</v>
      </c>
      <c r="J133" s="5">
        <v>2351.7</v>
      </c>
      <c r="L133" s="82"/>
    </row>
    <row r="134" spans="1:12" s="7" customFormat="1" ht="16.5" customHeight="1">
      <c r="A134" s="14"/>
      <c r="B134" s="88"/>
      <c r="C134" s="89"/>
      <c r="D134" s="130"/>
      <c r="E134" s="130"/>
      <c r="F134" s="130"/>
      <c r="G134" s="130"/>
      <c r="H134" s="130"/>
      <c r="I134" s="5"/>
      <c r="J134" s="5"/>
      <c r="L134" s="82"/>
    </row>
    <row r="135" spans="1:12" s="7" customFormat="1" ht="16.5" customHeight="1" thickBot="1">
      <c r="A135" s="14"/>
      <c r="B135" s="88"/>
      <c r="C135" s="89"/>
      <c r="D135" s="89"/>
      <c r="E135" s="89"/>
      <c r="F135" s="89"/>
      <c r="G135" s="89"/>
      <c r="H135" s="89"/>
      <c r="I135" s="5"/>
      <c r="J135" s="5"/>
      <c r="L135" s="82"/>
    </row>
    <row r="136" spans="1:12" s="11" customFormat="1" ht="19.5" thickBot="1">
      <c r="A136" s="22" t="s">
        <v>114</v>
      </c>
      <c r="B136" s="90"/>
      <c r="C136" s="91"/>
      <c r="D136" s="91">
        <v>452705.14</v>
      </c>
      <c r="E136" s="91">
        <f>E104+E112</f>
        <v>117.53756470089097</v>
      </c>
      <c r="F136" s="91">
        <f>F104+F112</f>
        <v>0</v>
      </c>
      <c r="G136" s="91">
        <f>G104+G112</f>
        <v>192.08999999999997</v>
      </c>
      <c r="H136" s="91">
        <f>H104+H112</f>
        <v>16.011845919954744</v>
      </c>
      <c r="L136" s="92"/>
    </row>
    <row r="137" spans="1:12" s="7" customFormat="1" ht="16.5" customHeight="1">
      <c r="A137" s="14"/>
      <c r="B137" s="88"/>
      <c r="C137" s="89"/>
      <c r="D137" s="89"/>
      <c r="E137" s="89"/>
      <c r="F137" s="89"/>
      <c r="G137" s="89"/>
      <c r="H137" s="89"/>
      <c r="I137" s="5"/>
      <c r="J137" s="5"/>
      <c r="L137" s="82"/>
    </row>
    <row r="138" spans="1:12" s="7" customFormat="1" ht="16.5" customHeight="1">
      <c r="A138" s="14"/>
      <c r="B138" s="88"/>
      <c r="C138" s="89"/>
      <c r="D138" s="89"/>
      <c r="E138" s="89"/>
      <c r="F138" s="89"/>
      <c r="G138" s="89"/>
      <c r="H138" s="89"/>
      <c r="I138" s="5"/>
      <c r="J138" s="5"/>
      <c r="L138" s="82"/>
    </row>
    <row r="139" spans="1:12" s="7" customFormat="1" ht="16.5" customHeight="1">
      <c r="A139" s="14"/>
      <c r="B139" s="88"/>
      <c r="C139" s="89"/>
      <c r="D139" s="89"/>
      <c r="E139" s="89"/>
      <c r="F139" s="89"/>
      <c r="G139" s="89"/>
      <c r="H139" s="89"/>
      <c r="I139" s="5"/>
      <c r="J139" s="5"/>
      <c r="L139" s="82"/>
    </row>
    <row r="140" spans="1:12" s="7" customFormat="1" ht="16.5" customHeight="1">
      <c r="A140" s="14"/>
      <c r="B140" s="88"/>
      <c r="C140" s="89"/>
      <c r="D140" s="89"/>
      <c r="E140" s="89"/>
      <c r="F140" s="89"/>
      <c r="G140" s="89"/>
      <c r="H140" s="89"/>
      <c r="I140" s="5"/>
      <c r="J140" s="5"/>
      <c r="L140" s="82"/>
    </row>
    <row r="141" spans="1:12" s="7" customFormat="1" ht="16.5" customHeight="1">
      <c r="A141" s="14"/>
      <c r="B141" s="88"/>
      <c r="C141" s="89"/>
      <c r="D141" s="89"/>
      <c r="E141" s="89"/>
      <c r="F141" s="89"/>
      <c r="G141" s="89"/>
      <c r="H141" s="89"/>
      <c r="I141" s="5"/>
      <c r="J141" s="5"/>
      <c r="L141" s="82"/>
    </row>
    <row r="142" spans="1:11" s="12" customFormat="1" ht="19.5">
      <c r="A142" s="69"/>
      <c r="B142" s="70"/>
      <c r="C142" s="70"/>
      <c r="D142" s="70"/>
      <c r="E142" s="16"/>
      <c r="F142" s="16"/>
      <c r="G142" s="16"/>
      <c r="H142" s="71"/>
      <c r="K142" s="77"/>
    </row>
    <row r="143" spans="1:11" s="13" customFormat="1" ht="14.25">
      <c r="A143" s="147" t="s">
        <v>31</v>
      </c>
      <c r="B143" s="147"/>
      <c r="C143" s="147"/>
      <c r="D143" s="147"/>
      <c r="E143" s="147"/>
      <c r="F143" s="147"/>
      <c r="K143" s="78"/>
    </row>
    <row r="144" s="13" customFormat="1" ht="12.75">
      <c r="K144" s="78"/>
    </row>
    <row r="145" spans="1:11" s="13" customFormat="1" ht="12.75">
      <c r="A145" s="67" t="s">
        <v>32</v>
      </c>
      <c r="K145" s="78"/>
    </row>
    <row r="146" s="13" customFormat="1" ht="12.75">
      <c r="K146" s="78"/>
    </row>
    <row r="147" s="13" customFormat="1" ht="12.75">
      <c r="K147" s="78"/>
    </row>
    <row r="148" s="13" customFormat="1" ht="12.75">
      <c r="K148" s="78"/>
    </row>
    <row r="149" s="13" customFormat="1" ht="12.75">
      <c r="K149" s="78"/>
    </row>
    <row r="150" s="13" customFormat="1" ht="12.75">
      <c r="K150" s="78"/>
    </row>
    <row r="151" s="13" customFormat="1" ht="12.75">
      <c r="K151" s="78"/>
    </row>
    <row r="152" s="13" customFormat="1" ht="12.75">
      <c r="K152" s="78"/>
    </row>
    <row r="153" s="13" customFormat="1" ht="12.75">
      <c r="K153" s="78"/>
    </row>
    <row r="154" s="13" customFormat="1" ht="12.75">
      <c r="K154" s="78"/>
    </row>
    <row r="155" s="13" customFormat="1" ht="12.75">
      <c r="K155" s="78"/>
    </row>
    <row r="156" s="13" customFormat="1" ht="12.75">
      <c r="K156" s="78"/>
    </row>
    <row r="157" s="13" customFormat="1" ht="12.75">
      <c r="K157" s="78"/>
    </row>
    <row r="158" s="13" customFormat="1" ht="12.75">
      <c r="K158" s="78"/>
    </row>
    <row r="159" s="13" customFormat="1" ht="12.75">
      <c r="K159" s="78"/>
    </row>
    <row r="160" s="13" customFormat="1" ht="12.75">
      <c r="K160" s="78"/>
    </row>
    <row r="161" s="13" customFormat="1" ht="12.75">
      <c r="K161" s="78"/>
    </row>
    <row r="162" s="13" customFormat="1" ht="12.75">
      <c r="K162" s="78"/>
    </row>
    <row r="163" s="13" customFormat="1" ht="12.75">
      <c r="K163" s="78"/>
    </row>
  </sheetData>
  <sheetProtection/>
  <mergeCells count="12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143:F143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2013-04-17T09:44:26Z</cp:lastPrinted>
  <dcterms:created xsi:type="dcterms:W3CDTF">2010-04-02T14:46:04Z</dcterms:created>
  <dcterms:modified xsi:type="dcterms:W3CDTF">2014-08-13T04:52:01Z</dcterms:modified>
  <cp:category/>
  <cp:version/>
  <cp:contentType/>
  <cp:contentStatus/>
</cp:coreProperties>
</file>