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2"/>
  </bookViews>
  <sheets>
    <sheet name="проект 1" sheetId="1" r:id="rId1"/>
    <sheet name="по заявлению" sheetId="2" r:id="rId2"/>
    <sheet name="по голосованию" sheetId="3" r:id="rId3"/>
  </sheets>
  <definedNames/>
  <calcPr fullCalcOnLoad="1" fullPrecision="0"/>
</workbook>
</file>

<file path=xl/sharedStrings.xml><?xml version="1.0" encoding="utf-8"?>
<sst xmlns="http://schemas.openxmlformats.org/spreadsheetml/2006/main" count="581" uniqueCount="154">
  <si>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</si>
  <si>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</si>
  <si>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</si>
  <si>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</si>
  <si>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</si>
  <si>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</si>
  <si>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</si>
  <si>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</si>
  <si>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</si>
  <si>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</si>
  <si>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</si>
  <si>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</si>
  <si>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</si>
  <si>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</si>
  <si>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</si>
  <si>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</si>
  <si>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</si>
  <si>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</si>
  <si>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</si>
  <si>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</si>
  <si>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</si>
  <si>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</si>
  <si>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</si>
  <si>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</si>
  <si>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</si>
  <si>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</si>
  <si>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</si>
  <si>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</si>
  <si>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</si>
  <si>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</si>
  <si>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* для жилых помещений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</si>
  <si>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</si>
  <si>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</si>
  <si>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Работы по текущему ремонту, в т.ч.:</t>
  </si>
  <si>
    <t>ИТОГО: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</si>
  <si>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</si>
  <si>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</si>
  <si>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</si>
  <si>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</si>
  <si>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</si>
  <si>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установка КИП на ВВП</t>
  </si>
  <si>
    <t>перевод реле времени</t>
  </si>
  <si>
    <t>ревизия ШР, ЩР</t>
  </si>
  <si>
    <t>ревизия ВРУ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</si>
  <si>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</si>
  <si>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</si>
  <si>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</si>
  <si>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</si>
  <si>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</si>
  <si>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</si>
  <si>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установка шарового крана на выходе с ВВП горячей воды для взятия проб,сдачи анализа ГВС ф 15</t>
  </si>
  <si>
    <t>замена трансформатора тока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</si>
  <si>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</si>
  <si>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</si>
  <si>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</si>
  <si>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</si>
  <si>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</si>
  <si>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</si>
  <si>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</si>
  <si>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</si>
  <si>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</si>
  <si>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</si>
  <si>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холодного водоснабжения</t>
  </si>
  <si>
    <t>ревизия элеваторного узла ( сопло )</t>
  </si>
  <si>
    <t>3 раза в год</t>
  </si>
  <si>
    <t>отключение системы отопления в местах общего пользования</t>
  </si>
  <si>
    <t>подключение системы отопления в местах общего пользования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</si>
  <si>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</si>
  <si>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</si>
  <si>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</si>
  <si>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</si>
  <si>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опрессовка бойлера</t>
  </si>
  <si>
    <t>восстановление подвального освещения</t>
  </si>
  <si>
    <t>проверка вентиляционных каналов и канализационных вытяжек</t>
  </si>
  <si>
    <t>очистка кровли от снега и скалывание сосулек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</si>
  <si>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</si>
  <si>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</si>
  <si>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восстановление подъездного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</si>
  <si>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</si>
  <si>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</si>
  <si>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(многоквартирный дом с газовыми плитами )</t>
  </si>
  <si>
    <t>Ремонт кровли (подъездные козырьки)</t>
  </si>
  <si>
    <t>КИП и автоматика(тепловой узел)</t>
  </si>
  <si>
    <t>КИП и автоматика(бойлер)</t>
  </si>
  <si>
    <t>В т.ч регламентные работы</t>
  </si>
  <si>
    <t>монтаж установки с целью защиты от закипания бойлера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</si>
  <si>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</si>
  <si>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</si>
  <si>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</si>
  <si>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</si>
  <si>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1 раз в сутки во время гололеда</t>
  </si>
  <si>
    <t>очистка от снега и наледи козырьков подъездов</t>
  </si>
  <si>
    <t>Погашение задолженности прошлых периодов</t>
  </si>
  <si>
    <t>ВСЕГО :</t>
  </si>
  <si>
    <t>Расчет размера платы за содержание и ремонт общего имущества в многоквартирном доме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</si>
  <si>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</si>
  <si>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</si>
  <si>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</si>
  <si>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</si>
  <si>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</si>
  <si>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</si>
  <si>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</si>
  <si>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</si>
  <si>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</si>
  <si>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1 раз в 4 месяца</t>
  </si>
  <si>
    <t>Предлагаемый перечень работ по текущему ремонту                                       ( на выбор собственников)</t>
  </si>
  <si>
    <t>ремонт отмостки</t>
  </si>
  <si>
    <t>смена КИП (тепловой узел)</t>
  </si>
  <si>
    <t xml:space="preserve">смена КИП (бойлер) </t>
  </si>
  <si>
    <t>ВСЕГО:</t>
  </si>
  <si>
    <t>замена насоса гвс / резерв /</t>
  </si>
  <si>
    <t>окос травы</t>
  </si>
  <si>
    <t>2-3 раза</t>
  </si>
  <si>
    <t>электроизмерения (замеры сопротивления изоляции)</t>
  </si>
  <si>
    <t>1 раз в 3 года</t>
  </si>
  <si>
    <t>Сбор, вывоз и утилизация ТБО, руб/м2</t>
  </si>
  <si>
    <t>восстановление системы отопления лестничных клеток</t>
  </si>
  <si>
    <t>ремонт системы канализации</t>
  </si>
  <si>
    <t>устройство приямка для откачки грунтовых вод</t>
  </si>
  <si>
    <t>заполнение электронных паспортов</t>
  </si>
  <si>
    <t>учет работ по капремонту</t>
  </si>
  <si>
    <t>гидравлическое испытание элеваторных узлов и запорной арматуры</t>
  </si>
  <si>
    <t>пылеудаление и дезинфекция вентиляционных каналов без пробивки</t>
  </si>
  <si>
    <t>покраска цоколя 179 м 2</t>
  </si>
  <si>
    <t>установка датчиков движения  на этажных площадках 24 шт.</t>
  </si>
  <si>
    <t>Обслуживание общедомовых приборов учета теплоэнергии</t>
  </si>
  <si>
    <t>Итого:</t>
  </si>
  <si>
    <t>по адресу: ул. Юбилейная, д.6 (S общ.=2357,0 м2;Sзем.уч.=2924,7м2)</t>
  </si>
  <si>
    <t>ремонт отмостки 158 м2</t>
  </si>
  <si>
    <t>ремонт панельных швов - 50 п.м</t>
  </si>
  <si>
    <t>смена задвижек ХВС на ВВП диам.50 мм - 2 шт.</t>
  </si>
  <si>
    <t>смена задвижек ввод ХВС (общий ввод) диам.80 мм - 1 шт., диам.50 мм - 1 шт.</t>
  </si>
  <si>
    <t>установка фильтра и обратного клапана на ввод ХВС диам.80 мм - 2 шт.</t>
  </si>
  <si>
    <t>смена шаровых кранов на СТС диам.32 мм - 1 шт.</t>
  </si>
  <si>
    <t>установка шарового крана на ГВС диам.15 мм - 1 шт.</t>
  </si>
  <si>
    <t>ремонт секций ВВП ( 4,5,6 секции от входа ХВС)</t>
  </si>
  <si>
    <t>на 2015 -2016 гг.</t>
  </si>
  <si>
    <t>(стоимость услуг увеличена на 10,5 % в соответствии с уровнем инфляции 2014 г.)</t>
  </si>
  <si>
    <t>выполнение работ экологом</t>
  </si>
  <si>
    <t>Поверка общедомовых приборов учета теплоэнергии</t>
  </si>
  <si>
    <t>отключение системы отопления с переводом системы ГВС на летнюю схему</t>
  </si>
  <si>
    <t>подключение системы отопления с регулировкой и переводом системы ГВС на зимнюю схему</t>
  </si>
  <si>
    <t>ревизия задвижек отопления ( д.80мм- 2 шт.)</t>
  </si>
  <si>
    <t>ревизия задвижек ГВС (д.50мм-1шт., д.80мм-1шт.)</t>
  </si>
  <si>
    <t>Работы заявочного характера, в т.ч работы по предписанию надзорных органов</t>
  </si>
  <si>
    <t>по состоянию на 01.05.2015 г.</t>
  </si>
  <si>
    <t>Огнебиозащита деревянных конструкций</t>
  </si>
  <si>
    <t>1 раз в 5 лет</t>
  </si>
  <si>
    <t>Проект 1</t>
  </si>
  <si>
    <t>смена задвижек ХВС на ВВП диам.50 мм - 1 шт.</t>
  </si>
  <si>
    <t>смена задвижек ввод ХВС (общий ввод) диам.80 мм - 1 шт.</t>
  </si>
  <si>
    <t>ревизия задвижек ХВС (д.50мм-1шт.)</t>
  </si>
  <si>
    <t>ремонт панельных швов - 7 п.м</t>
  </si>
  <si>
    <t>по адресу: ул. Юбилейная, д.6 (S жилые + нежилые = 2356,0 м2;Sзем.уч.=2924,7м2)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</si>
</sst>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  <font>
      <b/>
      <sz val="10"/>
      <name val="Arial Black"/>
      <family val="2"/>
    </font>
    <font>
      <b/>
      <sz val="12"/>
      <name val="Arial Cyr"/>
      <family val="0"/>
    </font>
    <font>
      <b/>
      <sz val="14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24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2" fontId="0" fillId="24" borderId="1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2" fontId="19" fillId="24" borderId="0" xfId="0" applyNumberFormat="1" applyFont="1" applyFill="1" applyBorder="1" applyAlignment="1">
      <alignment horizontal="center"/>
    </xf>
    <xf numFmtId="0" fontId="0" fillId="24" borderId="0" xfId="0" applyFill="1" applyAlignment="1">
      <alignment/>
    </xf>
    <xf numFmtId="2" fontId="0" fillId="24" borderId="13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left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4" fontId="24" fillId="24" borderId="15" xfId="0" applyNumberFormat="1" applyFont="1" applyFill="1" applyBorder="1" applyAlignment="1">
      <alignment horizontal="left" vertical="center" wrapText="1"/>
    </xf>
    <xf numFmtId="4" fontId="24" fillId="24" borderId="13" xfId="0" applyNumberFormat="1" applyFont="1" applyFill="1" applyBorder="1" applyAlignment="1">
      <alignment horizontal="center" vertical="center" wrapText="1"/>
    </xf>
    <xf numFmtId="0" fontId="20" fillId="24" borderId="0" xfId="0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textRotation="90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5" xfId="0" applyFont="1" applyFill="1" applyBorder="1" applyAlignment="1">
      <alignment horizontal="left" vertical="center" wrapText="1"/>
    </xf>
    <xf numFmtId="0" fontId="18" fillId="24" borderId="11" xfId="0" applyFont="1" applyFill="1" applyBorder="1" applyAlignment="1">
      <alignment horizontal="center" vertical="center" wrapText="1"/>
    </xf>
    <xf numFmtId="2" fontId="18" fillId="24" borderId="13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2" fontId="18" fillId="24" borderId="10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left" vertical="center" wrapText="1"/>
    </xf>
    <xf numFmtId="0" fontId="24" fillId="24" borderId="0" xfId="0" applyFont="1" applyFill="1" applyAlignment="1">
      <alignment horizontal="center" vertical="center" wrapText="1"/>
    </xf>
    <xf numFmtId="0" fontId="18" fillId="24" borderId="18" xfId="0" applyFont="1" applyFill="1" applyBorder="1" applyAlignment="1">
      <alignment horizontal="left" vertical="center" wrapText="1"/>
    </xf>
    <xf numFmtId="0" fontId="18" fillId="24" borderId="19" xfId="0" applyFont="1" applyFill="1" applyBorder="1" applyAlignment="1">
      <alignment horizontal="center" vertical="center" wrapText="1"/>
    </xf>
    <xf numFmtId="2" fontId="18" fillId="24" borderId="19" xfId="0" applyNumberFormat="1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/>
    </xf>
    <xf numFmtId="0" fontId="19" fillId="24" borderId="0" xfId="0" applyFont="1" applyFill="1" applyAlignment="1">
      <alignment/>
    </xf>
    <xf numFmtId="0" fontId="0" fillId="24" borderId="0" xfId="0" applyFill="1" applyAlignment="1">
      <alignment horizontal="left" vertical="center"/>
    </xf>
    <xf numFmtId="0" fontId="19" fillId="24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2" fontId="0" fillId="24" borderId="0" xfId="0" applyNumberFormat="1" applyFill="1" applyAlignment="1">
      <alignment/>
    </xf>
    <xf numFmtId="2" fontId="20" fillId="24" borderId="0" xfId="0" applyNumberFormat="1" applyFont="1" applyFill="1" applyAlignment="1">
      <alignment/>
    </xf>
    <xf numFmtId="2" fontId="18" fillId="24" borderId="0" xfId="0" applyNumberFormat="1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2" fontId="19" fillId="24" borderId="0" xfId="0" applyNumberFormat="1" applyFont="1" applyFill="1" applyAlignment="1">
      <alignment/>
    </xf>
    <xf numFmtId="2" fontId="23" fillId="0" borderId="0" xfId="0" applyNumberFormat="1" applyFont="1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2" fontId="18" fillId="0" borderId="0" xfId="0" applyNumberFormat="1" applyFont="1" applyFill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2" fontId="0" fillId="24" borderId="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/>
    </xf>
    <xf numFmtId="2" fontId="19" fillId="0" borderId="10" xfId="0" applyNumberFormat="1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0" fillId="25" borderId="0" xfId="0" applyNumberFormat="1" applyFill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18" fillId="25" borderId="20" xfId="0" applyNumberFormat="1" applyFont="1" applyFill="1" applyBorder="1" applyAlignment="1">
      <alignment horizontal="center" vertical="center" wrapText="1"/>
    </xf>
    <xf numFmtId="2" fontId="18" fillId="25" borderId="21" xfId="0" applyNumberFormat="1" applyFont="1" applyFill="1" applyBorder="1" applyAlignment="1">
      <alignment horizontal="center" vertical="center" wrapText="1"/>
    </xf>
    <xf numFmtId="2" fontId="18" fillId="25" borderId="22" xfId="0" applyNumberFormat="1" applyFont="1" applyFill="1" applyBorder="1" applyAlignment="1">
      <alignment horizontal="center" vertical="center" wrapText="1"/>
    </xf>
    <xf numFmtId="2" fontId="18" fillId="25" borderId="11" xfId="0" applyNumberFormat="1" applyFont="1" applyFill="1" applyBorder="1" applyAlignment="1">
      <alignment horizontal="center" vertical="center" wrapText="1"/>
    </xf>
    <xf numFmtId="2" fontId="0" fillId="25" borderId="11" xfId="0" applyNumberFormat="1" applyFont="1" applyFill="1" applyBorder="1" applyAlignment="1">
      <alignment horizontal="center" vertical="center" wrapText="1"/>
    </xf>
    <xf numFmtId="2" fontId="0" fillId="25" borderId="23" xfId="0" applyNumberFormat="1" applyFont="1" applyFill="1" applyBorder="1" applyAlignment="1">
      <alignment horizontal="center" vertical="center" wrapText="1"/>
    </xf>
    <xf numFmtId="2" fontId="0" fillId="25" borderId="22" xfId="0" applyNumberFormat="1" applyFont="1" applyFill="1" applyBorder="1" applyAlignment="1">
      <alignment horizontal="center" vertical="center" wrapText="1"/>
    </xf>
    <xf numFmtId="2" fontId="0" fillId="25" borderId="13" xfId="0" applyNumberFormat="1" applyFont="1" applyFill="1" applyBorder="1" applyAlignment="1">
      <alignment horizontal="center" vertical="center" wrapText="1"/>
    </xf>
    <xf numFmtId="2" fontId="0" fillId="25" borderId="24" xfId="0" applyNumberFormat="1" applyFont="1" applyFill="1" applyBorder="1" applyAlignment="1">
      <alignment horizontal="center" vertical="center" wrapText="1"/>
    </xf>
    <xf numFmtId="2" fontId="0" fillId="25" borderId="25" xfId="0" applyNumberFormat="1" applyFont="1" applyFill="1" applyBorder="1" applyAlignment="1">
      <alignment horizontal="center" vertical="center" wrapText="1"/>
    </xf>
    <xf numFmtId="2" fontId="0" fillId="25" borderId="26" xfId="0" applyNumberFormat="1" applyFont="1" applyFill="1" applyBorder="1" applyAlignment="1">
      <alignment horizontal="center" vertical="center" wrapText="1"/>
    </xf>
    <xf numFmtId="2" fontId="0" fillId="25" borderId="27" xfId="0" applyNumberFormat="1" applyFont="1" applyFill="1" applyBorder="1" applyAlignment="1">
      <alignment horizontal="center" vertical="center" wrapText="1"/>
    </xf>
    <xf numFmtId="2" fontId="0" fillId="25" borderId="28" xfId="0" applyNumberFormat="1" applyFont="1" applyFill="1" applyBorder="1" applyAlignment="1">
      <alignment horizontal="center" vertical="center" wrapText="1"/>
    </xf>
    <xf numFmtId="2" fontId="0" fillId="25" borderId="29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2" fontId="18" fillId="25" borderId="30" xfId="0" applyNumberFormat="1" applyFont="1" applyFill="1" applyBorder="1" applyAlignment="1">
      <alignment horizontal="center" vertical="center" wrapText="1"/>
    </xf>
    <xf numFmtId="2" fontId="25" fillId="25" borderId="28" xfId="0" applyNumberFormat="1" applyFont="1" applyFill="1" applyBorder="1" applyAlignment="1">
      <alignment horizontal="center" vertical="center" wrapText="1"/>
    </xf>
    <xf numFmtId="2" fontId="25" fillId="25" borderId="27" xfId="0" applyNumberFormat="1" applyFont="1" applyFill="1" applyBorder="1" applyAlignment="1">
      <alignment horizontal="center" vertical="center" wrapText="1"/>
    </xf>
    <xf numFmtId="2" fontId="25" fillId="25" borderId="29" xfId="0" applyNumberFormat="1" applyFont="1" applyFill="1" applyBorder="1" applyAlignment="1">
      <alignment horizontal="center" vertical="center" wrapText="1"/>
    </xf>
    <xf numFmtId="2" fontId="24" fillId="25" borderId="11" xfId="0" applyNumberFormat="1" applyFont="1" applyFill="1" applyBorder="1" applyAlignment="1">
      <alignment horizontal="center" vertical="center" wrapText="1"/>
    </xf>
    <xf numFmtId="2" fontId="24" fillId="25" borderId="25" xfId="0" applyNumberFormat="1" applyFont="1" applyFill="1" applyBorder="1" applyAlignment="1">
      <alignment horizontal="center" vertical="center" wrapText="1"/>
    </xf>
    <xf numFmtId="2" fontId="24" fillId="25" borderId="24" xfId="0" applyNumberFormat="1" applyFont="1" applyFill="1" applyBorder="1" applyAlignment="1">
      <alignment horizontal="center" vertical="center" wrapText="1"/>
    </xf>
    <xf numFmtId="2" fontId="24" fillId="25" borderId="26" xfId="0" applyNumberFormat="1" applyFont="1" applyFill="1" applyBorder="1" applyAlignment="1">
      <alignment horizontal="center" vertical="center" wrapText="1"/>
    </xf>
    <xf numFmtId="2" fontId="24" fillId="25" borderId="22" xfId="0" applyNumberFormat="1" applyFont="1" applyFill="1" applyBorder="1" applyAlignment="1">
      <alignment horizontal="center" vertical="center" wrapText="1"/>
    </xf>
    <xf numFmtId="2" fontId="19" fillId="25" borderId="31" xfId="0" applyNumberFormat="1" applyFont="1" applyFill="1" applyBorder="1" applyAlignment="1">
      <alignment horizontal="center"/>
    </xf>
    <xf numFmtId="2" fontId="19" fillId="25" borderId="30" xfId="0" applyNumberFormat="1" applyFont="1" applyFill="1" applyBorder="1" applyAlignment="1">
      <alignment horizontal="center"/>
    </xf>
    <xf numFmtId="2" fontId="19" fillId="25" borderId="32" xfId="0" applyNumberFormat="1" applyFont="1" applyFill="1" applyBorder="1" applyAlignment="1">
      <alignment horizontal="center"/>
    </xf>
    <xf numFmtId="2" fontId="19" fillId="25" borderId="0" xfId="0" applyNumberFormat="1" applyFont="1" applyFill="1" applyBorder="1" applyAlignment="1">
      <alignment horizontal="center"/>
    </xf>
    <xf numFmtId="0" fontId="18" fillId="25" borderId="0" xfId="0" applyFont="1" applyFill="1" applyBorder="1" applyAlignment="1">
      <alignment horizontal="center" vertical="center"/>
    </xf>
    <xf numFmtId="0" fontId="23" fillId="25" borderId="0" xfId="0" applyFont="1" applyFill="1" applyBorder="1" applyAlignment="1">
      <alignment horizontal="center" vertical="center"/>
    </xf>
    <xf numFmtId="2" fontId="0" fillId="25" borderId="20" xfId="0" applyNumberFormat="1" applyFont="1" applyFill="1" applyBorder="1" applyAlignment="1">
      <alignment horizontal="center" vertical="center" wrapText="1"/>
    </xf>
    <xf numFmtId="2" fontId="0" fillId="25" borderId="21" xfId="0" applyNumberFormat="1" applyFont="1" applyFill="1" applyBorder="1" applyAlignment="1">
      <alignment horizontal="center" vertical="center" wrapText="1"/>
    </xf>
    <xf numFmtId="2" fontId="0" fillId="25" borderId="0" xfId="0" applyNumberFormat="1" applyFont="1" applyFill="1" applyBorder="1" applyAlignment="1">
      <alignment horizontal="center" vertical="center" wrapText="1"/>
    </xf>
    <xf numFmtId="0" fontId="26" fillId="26" borderId="0" xfId="0" applyFont="1" applyFill="1" applyAlignment="1">
      <alignment horizontal="center"/>
    </xf>
    <xf numFmtId="2" fontId="18" fillId="25" borderId="28" xfId="0" applyNumberFormat="1" applyFont="1" applyFill="1" applyBorder="1" applyAlignment="1">
      <alignment horizontal="center" vertical="center" wrapText="1"/>
    </xf>
    <xf numFmtId="2" fontId="18" fillId="25" borderId="27" xfId="0" applyNumberFormat="1" applyFont="1" applyFill="1" applyBorder="1" applyAlignment="1">
      <alignment horizontal="center" vertical="center" wrapText="1"/>
    </xf>
    <xf numFmtId="2" fontId="18" fillId="25" borderId="29" xfId="0" applyNumberFormat="1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 wrapText="1"/>
    </xf>
    <xf numFmtId="0" fontId="18" fillId="25" borderId="15" xfId="0" applyFont="1" applyFill="1" applyBorder="1" applyAlignment="1">
      <alignment horizontal="left" vertical="center" wrapText="1"/>
    </xf>
    <xf numFmtId="0" fontId="24" fillId="25" borderId="13" xfId="0" applyFont="1" applyFill="1" applyBorder="1" applyAlignment="1">
      <alignment horizontal="center" vertical="center" wrapText="1"/>
    </xf>
    <xf numFmtId="2" fontId="24" fillId="25" borderId="13" xfId="0" applyNumberFormat="1" applyFont="1" applyFill="1" applyBorder="1" applyAlignment="1">
      <alignment horizontal="center" vertical="center" wrapText="1"/>
    </xf>
    <xf numFmtId="2" fontId="24" fillId="25" borderId="20" xfId="0" applyNumberFormat="1" applyFont="1" applyFill="1" applyBorder="1" applyAlignment="1">
      <alignment horizontal="center" vertical="center" wrapText="1"/>
    </xf>
    <xf numFmtId="2" fontId="24" fillId="25" borderId="21" xfId="0" applyNumberFormat="1" applyFont="1" applyFill="1" applyBorder="1" applyAlignment="1">
      <alignment horizontal="center" vertical="center" wrapText="1"/>
    </xf>
    <xf numFmtId="0" fontId="24" fillId="25" borderId="15" xfId="0" applyFont="1" applyFill="1" applyBorder="1" applyAlignment="1">
      <alignment horizontal="left" vertical="center" wrapText="1"/>
    </xf>
    <xf numFmtId="0" fontId="18" fillId="25" borderId="0" xfId="0" applyFont="1" applyFill="1" applyAlignment="1">
      <alignment horizontal="center" vertical="center"/>
    </xf>
    <xf numFmtId="0" fontId="18" fillId="25" borderId="10" xfId="0" applyFont="1" applyFill="1" applyBorder="1" applyAlignment="1">
      <alignment horizontal="center" vertical="center" wrapText="1"/>
    </xf>
    <xf numFmtId="0" fontId="18" fillId="25" borderId="30" xfId="0" applyFont="1" applyFill="1" applyBorder="1" applyAlignment="1">
      <alignment horizontal="center" vertical="center" wrapText="1"/>
    </xf>
    <xf numFmtId="0" fontId="0" fillId="25" borderId="33" xfId="0" applyFont="1" applyFill="1" applyBorder="1" applyAlignment="1">
      <alignment horizontal="center" vertical="center" wrapText="1"/>
    </xf>
    <xf numFmtId="0" fontId="0" fillId="25" borderId="17" xfId="0" applyFont="1" applyFill="1" applyBorder="1" applyAlignment="1">
      <alignment horizontal="center" vertical="center" wrapText="1"/>
    </xf>
    <xf numFmtId="0" fontId="0" fillId="25" borderId="34" xfId="0" applyFont="1" applyFill="1" applyBorder="1" applyAlignment="1">
      <alignment horizontal="center" vertical="center" wrapText="1"/>
    </xf>
    <xf numFmtId="0" fontId="0" fillId="25" borderId="35" xfId="0" applyFont="1" applyFill="1" applyBorder="1" applyAlignment="1">
      <alignment horizontal="center" vertical="center" wrapText="1"/>
    </xf>
    <xf numFmtId="0" fontId="0" fillId="25" borderId="36" xfId="0" applyFont="1" applyFill="1" applyBorder="1" applyAlignment="1">
      <alignment horizontal="center" vertical="center" wrapText="1"/>
    </xf>
    <xf numFmtId="2" fontId="18" fillId="25" borderId="24" xfId="0" applyNumberFormat="1" applyFont="1" applyFill="1" applyBorder="1" applyAlignment="1">
      <alignment horizontal="center" vertical="center" wrapText="1"/>
    </xf>
    <xf numFmtId="2" fontId="18" fillId="25" borderId="26" xfId="0" applyNumberFormat="1" applyFont="1" applyFill="1" applyBorder="1" applyAlignment="1">
      <alignment horizontal="center" vertical="center" wrapText="1"/>
    </xf>
    <xf numFmtId="2" fontId="18" fillId="25" borderId="31" xfId="0" applyNumberFormat="1" applyFont="1" applyFill="1" applyBorder="1" applyAlignment="1">
      <alignment horizontal="center" vertical="center" wrapText="1"/>
    </xf>
    <xf numFmtId="2" fontId="19" fillId="25" borderId="10" xfId="0" applyNumberFormat="1" applyFont="1" applyFill="1" applyBorder="1" applyAlignment="1">
      <alignment horizontal="center"/>
    </xf>
    <xf numFmtId="0" fontId="0" fillId="25" borderId="0" xfId="0" applyFill="1" applyAlignment="1">
      <alignment horizontal="center" vertical="center"/>
    </xf>
    <xf numFmtId="0" fontId="0" fillId="25" borderId="0" xfId="0" applyFill="1" applyAlignment="1">
      <alignment/>
    </xf>
    <xf numFmtId="0" fontId="18" fillId="25" borderId="13" xfId="0" applyFont="1" applyFill="1" applyBorder="1" applyAlignment="1">
      <alignment horizontal="center" vertical="center" wrapText="1"/>
    </xf>
    <xf numFmtId="4" fontId="24" fillId="25" borderId="15" xfId="0" applyNumberFormat="1" applyFont="1" applyFill="1" applyBorder="1" applyAlignment="1">
      <alignment horizontal="left" vertical="center" wrapText="1"/>
    </xf>
    <xf numFmtId="4" fontId="24" fillId="25" borderId="13" xfId="0" applyNumberFormat="1" applyFont="1" applyFill="1" applyBorder="1" applyAlignment="1">
      <alignment horizontal="center" vertical="center" wrapText="1"/>
    </xf>
    <xf numFmtId="0" fontId="18" fillId="25" borderId="12" xfId="0" applyFont="1" applyFill="1" applyBorder="1" applyAlignment="1">
      <alignment horizontal="left" vertical="center" wrapText="1"/>
    </xf>
    <xf numFmtId="0" fontId="18" fillId="25" borderId="11" xfId="0" applyFont="1" applyFill="1" applyBorder="1" applyAlignment="1">
      <alignment horizontal="center" vertical="center" wrapText="1"/>
    </xf>
    <xf numFmtId="0" fontId="18" fillId="25" borderId="24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left" vertical="center" wrapText="1"/>
    </xf>
    <xf numFmtId="0" fontId="0" fillId="25" borderId="11" xfId="0" applyFont="1" applyFill="1" applyBorder="1" applyAlignment="1">
      <alignment horizontal="left" vertical="center" wrapText="1"/>
    </xf>
    <xf numFmtId="0" fontId="0" fillId="25" borderId="37" xfId="0" applyFont="1" applyFill="1" applyBorder="1" applyAlignment="1">
      <alignment horizontal="left" vertical="center" wrapText="1"/>
    </xf>
    <xf numFmtId="0" fontId="0" fillId="25" borderId="24" xfId="0" applyFont="1" applyFill="1" applyBorder="1" applyAlignment="1">
      <alignment horizontal="center" vertical="center" wrapText="1"/>
    </xf>
    <xf numFmtId="0" fontId="0" fillId="25" borderId="38" xfId="0" applyFont="1" applyFill="1" applyBorder="1" applyAlignment="1">
      <alignment horizontal="left" vertical="center" wrapText="1"/>
    </xf>
    <xf numFmtId="0" fontId="0" fillId="25" borderId="27" xfId="0" applyFont="1" applyFill="1" applyBorder="1" applyAlignment="1">
      <alignment horizontal="center" vertical="center" wrapText="1"/>
    </xf>
    <xf numFmtId="0" fontId="18" fillId="25" borderId="38" xfId="0" applyFont="1" applyFill="1" applyBorder="1" applyAlignment="1">
      <alignment horizontal="left" vertical="center" wrapText="1"/>
    </xf>
    <xf numFmtId="0" fontId="18" fillId="25" borderId="27" xfId="0" applyFont="1" applyFill="1" applyBorder="1" applyAlignment="1">
      <alignment horizontal="center" vertical="center" wrapText="1"/>
    </xf>
    <xf numFmtId="0" fontId="19" fillId="25" borderId="14" xfId="0" applyFont="1" applyFill="1" applyBorder="1" applyAlignment="1">
      <alignment horizontal="left" vertical="center" wrapText="1"/>
    </xf>
    <xf numFmtId="0" fontId="19" fillId="25" borderId="38" xfId="0" applyFont="1" applyFill="1" applyBorder="1" applyAlignment="1">
      <alignment horizontal="left" vertical="center" wrapText="1"/>
    </xf>
    <xf numFmtId="0" fontId="24" fillId="25" borderId="12" xfId="0" applyFont="1" applyFill="1" applyBorder="1" applyAlignment="1">
      <alignment horizontal="left" vertical="center" wrapText="1"/>
    </xf>
    <xf numFmtId="0" fontId="24" fillId="25" borderId="11" xfId="0" applyFont="1" applyFill="1" applyBorder="1" applyAlignment="1">
      <alignment horizontal="center" vertical="center" wrapText="1"/>
    </xf>
    <xf numFmtId="0" fontId="19" fillId="25" borderId="39" xfId="0" applyFont="1" applyFill="1" applyBorder="1" applyAlignment="1">
      <alignment horizontal="left" vertical="center" wrapText="1"/>
    </xf>
    <xf numFmtId="2" fontId="24" fillId="25" borderId="27" xfId="0" applyNumberFormat="1" applyFont="1" applyFill="1" applyBorder="1" applyAlignment="1">
      <alignment horizontal="center" vertical="center" wrapText="1"/>
    </xf>
    <xf numFmtId="0" fontId="19" fillId="25" borderId="40" xfId="0" applyFont="1" applyFill="1" applyBorder="1" applyAlignment="1">
      <alignment horizontal="left" vertical="center" wrapText="1"/>
    </xf>
    <xf numFmtId="0" fontId="18" fillId="25" borderId="10" xfId="0" applyFont="1" applyFill="1" applyBorder="1" applyAlignment="1">
      <alignment horizontal="center" vertical="center"/>
    </xf>
    <xf numFmtId="0" fontId="24" fillId="25" borderId="0" xfId="0" applyFont="1" applyFill="1" applyAlignment="1">
      <alignment horizontal="center" vertical="center" wrapText="1"/>
    </xf>
    <xf numFmtId="0" fontId="18" fillId="25" borderId="0" xfId="0" applyFont="1" applyFill="1" applyAlignment="1">
      <alignment horizontal="center" vertical="center" wrapText="1"/>
    </xf>
    <xf numFmtId="0" fontId="0" fillId="25" borderId="0" xfId="0" applyFont="1" applyFill="1" applyAlignment="1">
      <alignment horizontal="center" vertical="center" wrapText="1"/>
    </xf>
    <xf numFmtId="2" fontId="0" fillId="25" borderId="0" xfId="0" applyNumberFormat="1" applyFont="1" applyFill="1" applyAlignment="1">
      <alignment horizontal="center" vertical="center" wrapText="1"/>
    </xf>
    <xf numFmtId="0" fontId="19" fillId="25" borderId="0" xfId="0" applyFont="1" applyFill="1" applyAlignment="1">
      <alignment horizontal="center" wrapText="1"/>
    </xf>
    <xf numFmtId="0" fontId="0" fillId="25" borderId="0" xfId="0" applyFill="1" applyAlignment="1">
      <alignment/>
    </xf>
    <xf numFmtId="2" fontId="21" fillId="25" borderId="0" xfId="0" applyNumberFormat="1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2" fontId="19" fillId="25" borderId="41" xfId="0" applyNumberFormat="1" applyFont="1" applyFill="1" applyBorder="1" applyAlignment="1">
      <alignment horizontal="center" vertical="center" wrapText="1"/>
    </xf>
    <xf numFmtId="0" fontId="0" fillId="25" borderId="41" xfId="0" applyFill="1" applyBorder="1" applyAlignment="1">
      <alignment horizontal="center" vertical="center" wrapText="1"/>
    </xf>
    <xf numFmtId="0" fontId="19" fillId="25" borderId="42" xfId="0" applyFont="1" applyFill="1" applyBorder="1" applyAlignment="1">
      <alignment horizontal="center" vertical="center" wrapText="1"/>
    </xf>
    <xf numFmtId="0" fontId="19" fillId="25" borderId="43" xfId="0" applyFont="1" applyFill="1" applyBorder="1" applyAlignment="1">
      <alignment horizontal="center" vertical="center" wrapText="1"/>
    </xf>
    <xf numFmtId="0" fontId="0" fillId="25" borderId="43" xfId="0" applyFill="1" applyBorder="1" applyAlignment="1">
      <alignment horizontal="center" vertical="center" wrapText="1"/>
    </xf>
    <xf numFmtId="0" fontId="0" fillId="25" borderId="44" xfId="0" applyFill="1" applyBorder="1" applyAlignment="1">
      <alignment horizontal="center" vertical="center" wrapText="1"/>
    </xf>
    <xf numFmtId="0" fontId="21" fillId="25" borderId="0" xfId="0" applyFont="1" applyFill="1" applyAlignment="1">
      <alignment horizontal="left" vertical="center"/>
    </xf>
    <xf numFmtId="0" fontId="18" fillId="25" borderId="0" xfId="0" applyFont="1" applyFill="1" applyAlignment="1">
      <alignment horizontal="right" vertical="center"/>
    </xf>
    <xf numFmtId="0" fontId="0" fillId="25" borderId="0" xfId="0" applyFill="1" applyAlignment="1">
      <alignment horizontal="right"/>
    </xf>
    <xf numFmtId="0" fontId="18" fillId="25" borderId="0" xfId="0" applyFont="1" applyFill="1" applyAlignment="1">
      <alignment horizontal="right"/>
    </xf>
    <xf numFmtId="0" fontId="27" fillId="0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20" fillId="25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9"/>
  <sheetViews>
    <sheetView zoomScale="75" zoomScaleNormal="75" zoomScalePageLayoutView="0" workbookViewId="0" topLeftCell="A83">
      <selection activeCell="M136" sqref="M136"/>
    </sheetView>
  </sheetViews>
  <sheetFormatPr defaultColWidth="9.00390625" defaultRowHeight="12.75"/>
  <cols>
    <col min="1" max="1" width="72.75390625" style="14" customWidth="1"/>
    <col min="2" max="2" width="19.125" style="14" customWidth="1"/>
    <col min="3" max="3" width="13.875" style="14" hidden="1" customWidth="1"/>
    <col min="4" max="4" width="14.875" style="122" customWidth="1"/>
    <col min="5" max="5" width="13.875" style="122" hidden="1" customWidth="1"/>
    <col min="6" max="6" width="20.875" style="122" hidden="1" customWidth="1"/>
    <col min="7" max="7" width="13.875" style="122" customWidth="1"/>
    <col min="8" max="8" width="20.875" style="122" customWidth="1"/>
    <col min="9" max="9" width="15.375" style="14" customWidth="1"/>
    <col min="10" max="10" width="15.375" style="14" hidden="1" customWidth="1"/>
    <col min="11" max="11" width="15.375" style="46" hidden="1" customWidth="1"/>
    <col min="12" max="14" width="15.375" style="14" customWidth="1"/>
    <col min="15" max="16384" width="9.125" style="14" customWidth="1"/>
  </cols>
  <sheetData>
    <row r="1" spans="1:8" ht="16.5" customHeight="1">
      <c r="A1" s="160" t="s">
        <v>0</v>
      </c>
      <c r="B1" s="161"/>
      <c r="C1" s="161"/>
      <c r="D1" s="161"/>
      <c r="E1" s="161"/>
      <c r="F1" s="161"/>
      <c r="G1" s="161"/>
      <c r="H1" s="161"/>
    </row>
    <row r="2" spans="2:8" ht="12.75" customHeight="1">
      <c r="B2" s="162" t="s">
        <v>1</v>
      </c>
      <c r="C2" s="162"/>
      <c r="D2" s="162"/>
      <c r="E2" s="162"/>
      <c r="F2" s="162"/>
      <c r="G2" s="161"/>
      <c r="H2" s="161"/>
    </row>
    <row r="3" spans="1:8" ht="19.5" customHeight="1">
      <c r="A3" s="97" t="s">
        <v>136</v>
      </c>
      <c r="B3" s="162" t="s">
        <v>2</v>
      </c>
      <c r="C3" s="162"/>
      <c r="D3" s="162"/>
      <c r="E3" s="162"/>
      <c r="F3" s="162"/>
      <c r="G3" s="161"/>
      <c r="H3" s="161"/>
    </row>
    <row r="4" spans="2:8" ht="14.25" customHeight="1">
      <c r="B4" s="162" t="s">
        <v>35</v>
      </c>
      <c r="C4" s="162"/>
      <c r="D4" s="162"/>
      <c r="E4" s="162"/>
      <c r="F4" s="162"/>
      <c r="G4" s="161"/>
      <c r="H4" s="161"/>
    </row>
    <row r="5" spans="1:8" s="1" customFormat="1" ht="39.75" customHeight="1">
      <c r="A5" s="163" t="s">
        <v>148</v>
      </c>
      <c r="B5" s="164"/>
      <c r="C5" s="164"/>
      <c r="D5" s="164"/>
      <c r="E5" s="164"/>
      <c r="F5" s="164"/>
      <c r="G5" s="164"/>
      <c r="H5" s="164"/>
    </row>
    <row r="6" spans="1:8" s="1" customFormat="1" ht="33" customHeight="1">
      <c r="A6" s="165" t="s">
        <v>137</v>
      </c>
      <c r="B6" s="165"/>
      <c r="C6" s="165"/>
      <c r="D6" s="165"/>
      <c r="E6" s="165"/>
      <c r="F6" s="165"/>
      <c r="G6" s="165"/>
      <c r="H6" s="165"/>
    </row>
    <row r="7" spans="2:9" ht="35.25" customHeight="1" hidden="1">
      <c r="B7" s="2"/>
      <c r="C7" s="2"/>
      <c r="D7" s="109"/>
      <c r="E7" s="109"/>
      <c r="F7" s="109"/>
      <c r="G7" s="109"/>
      <c r="H7" s="109"/>
      <c r="I7" s="2"/>
    </row>
    <row r="8" spans="1:11" s="20" customFormat="1" ht="22.5" customHeight="1">
      <c r="A8" s="149" t="s">
        <v>3</v>
      </c>
      <c r="B8" s="149"/>
      <c r="C8" s="149"/>
      <c r="D8" s="149"/>
      <c r="E8" s="150"/>
      <c r="F8" s="150"/>
      <c r="G8" s="150"/>
      <c r="H8" s="150"/>
      <c r="K8" s="47"/>
    </row>
    <row r="9" spans="1:8" s="62" customFormat="1" ht="18.75" customHeight="1">
      <c r="A9" s="149" t="s">
        <v>127</v>
      </c>
      <c r="B9" s="149"/>
      <c r="C9" s="149"/>
      <c r="D9" s="149"/>
      <c r="E9" s="150"/>
      <c r="F9" s="150"/>
      <c r="G9" s="150"/>
      <c r="H9" s="150"/>
    </row>
    <row r="10" spans="1:8" s="22" customFormat="1" ht="17.25" customHeight="1">
      <c r="A10" s="151" t="s">
        <v>80</v>
      </c>
      <c r="B10" s="151"/>
      <c r="C10" s="151"/>
      <c r="D10" s="151"/>
      <c r="E10" s="152"/>
      <c r="F10" s="152"/>
      <c r="G10" s="152"/>
      <c r="H10" s="152"/>
    </row>
    <row r="11" spans="1:8" s="21" customFormat="1" ht="30" customHeight="1" thickBot="1">
      <c r="A11" s="153" t="s">
        <v>94</v>
      </c>
      <c r="B11" s="153"/>
      <c r="C11" s="153"/>
      <c r="D11" s="153"/>
      <c r="E11" s="154"/>
      <c r="F11" s="154"/>
      <c r="G11" s="154"/>
      <c r="H11" s="154"/>
    </row>
    <row r="12" spans="1:11" s="26" customFormat="1" ht="139.5" customHeight="1" thickBot="1">
      <c r="A12" s="23" t="s">
        <v>4</v>
      </c>
      <c r="B12" s="24" t="s">
        <v>5</v>
      </c>
      <c r="C12" s="25" t="s">
        <v>6</v>
      </c>
      <c r="D12" s="110" t="s">
        <v>36</v>
      </c>
      <c r="E12" s="110" t="s">
        <v>6</v>
      </c>
      <c r="F12" s="111" t="s">
        <v>7</v>
      </c>
      <c r="G12" s="110" t="s">
        <v>6</v>
      </c>
      <c r="H12" s="111" t="s">
        <v>7</v>
      </c>
      <c r="K12" s="48"/>
    </row>
    <row r="13" spans="1:11" s="29" customFormat="1" ht="12.75">
      <c r="A13" s="27">
        <v>1</v>
      </c>
      <c r="B13" s="28">
        <v>2</v>
      </c>
      <c r="C13" s="28">
        <v>3</v>
      </c>
      <c r="D13" s="112"/>
      <c r="E13" s="113">
        <v>3</v>
      </c>
      <c r="F13" s="114">
        <v>4</v>
      </c>
      <c r="G13" s="115">
        <v>3</v>
      </c>
      <c r="H13" s="116">
        <v>4</v>
      </c>
      <c r="K13" s="49"/>
    </row>
    <row r="14" spans="1:11" s="29" customFormat="1" ht="49.5" customHeight="1">
      <c r="A14" s="155" t="s">
        <v>8</v>
      </c>
      <c r="B14" s="156"/>
      <c r="C14" s="156"/>
      <c r="D14" s="156"/>
      <c r="E14" s="156"/>
      <c r="F14" s="156"/>
      <c r="G14" s="157"/>
      <c r="H14" s="158"/>
      <c r="I14" s="29">
        <v>2357</v>
      </c>
      <c r="K14" s="49"/>
    </row>
    <row r="15" spans="1:11" s="26" customFormat="1" ht="21" customHeight="1">
      <c r="A15" s="30" t="s">
        <v>9</v>
      </c>
      <c r="B15" s="31" t="s">
        <v>10</v>
      </c>
      <c r="C15" s="32">
        <f>F15*12</f>
        <v>0</v>
      </c>
      <c r="D15" s="64">
        <f>G15*I15</f>
        <v>89943.12</v>
      </c>
      <c r="E15" s="63">
        <f>H15*12</f>
        <v>38.16</v>
      </c>
      <c r="F15" s="65"/>
      <c r="G15" s="63">
        <f>H15*12</f>
        <v>38.16</v>
      </c>
      <c r="H15" s="65">
        <f>H20+H24</f>
        <v>3.18</v>
      </c>
      <c r="I15" s="29">
        <v>2357</v>
      </c>
      <c r="J15" s="26">
        <v>1.07</v>
      </c>
      <c r="K15" s="48">
        <v>2.24</v>
      </c>
    </row>
    <row r="16" spans="1:11" s="26" customFormat="1" ht="30.75" customHeight="1">
      <c r="A16" s="18" t="s">
        <v>95</v>
      </c>
      <c r="B16" s="19" t="s">
        <v>96</v>
      </c>
      <c r="C16" s="32"/>
      <c r="D16" s="64"/>
      <c r="E16" s="63"/>
      <c r="F16" s="65"/>
      <c r="G16" s="63"/>
      <c r="H16" s="65"/>
      <c r="I16" s="29"/>
      <c r="K16" s="48"/>
    </row>
    <row r="17" spans="1:11" s="26" customFormat="1" ht="15">
      <c r="A17" s="18" t="s">
        <v>97</v>
      </c>
      <c r="B17" s="19" t="s">
        <v>96</v>
      </c>
      <c r="C17" s="32"/>
      <c r="D17" s="64"/>
      <c r="E17" s="63"/>
      <c r="F17" s="65"/>
      <c r="G17" s="63"/>
      <c r="H17" s="65"/>
      <c r="I17" s="29"/>
      <c r="K17" s="48"/>
    </row>
    <row r="18" spans="1:11" s="26" customFormat="1" ht="15">
      <c r="A18" s="18" t="s">
        <v>98</v>
      </c>
      <c r="B18" s="19" t="s">
        <v>99</v>
      </c>
      <c r="C18" s="32"/>
      <c r="D18" s="64"/>
      <c r="E18" s="63"/>
      <c r="F18" s="65"/>
      <c r="G18" s="63"/>
      <c r="H18" s="65"/>
      <c r="I18" s="29"/>
      <c r="K18" s="48"/>
    </row>
    <row r="19" spans="1:11" s="26" customFormat="1" ht="15">
      <c r="A19" s="18" t="s">
        <v>100</v>
      </c>
      <c r="B19" s="19" t="s">
        <v>96</v>
      </c>
      <c r="C19" s="32"/>
      <c r="D19" s="64"/>
      <c r="E19" s="63"/>
      <c r="F19" s="65"/>
      <c r="G19" s="63"/>
      <c r="H19" s="65"/>
      <c r="I19" s="29"/>
      <c r="K19" s="48"/>
    </row>
    <row r="20" spans="1:11" s="26" customFormat="1" ht="15">
      <c r="A20" s="103" t="s">
        <v>126</v>
      </c>
      <c r="B20" s="104"/>
      <c r="C20" s="105"/>
      <c r="D20" s="106"/>
      <c r="E20" s="105"/>
      <c r="F20" s="107"/>
      <c r="G20" s="105"/>
      <c r="H20" s="65">
        <v>2.83</v>
      </c>
      <c r="I20" s="29"/>
      <c r="K20" s="48"/>
    </row>
    <row r="21" spans="1:11" s="26" customFormat="1" ht="15">
      <c r="A21" s="108" t="s">
        <v>119</v>
      </c>
      <c r="B21" s="104" t="s">
        <v>96</v>
      </c>
      <c r="C21" s="105"/>
      <c r="D21" s="106"/>
      <c r="E21" s="105"/>
      <c r="F21" s="107"/>
      <c r="G21" s="105"/>
      <c r="H21" s="107">
        <v>0.12</v>
      </c>
      <c r="I21" s="29"/>
      <c r="K21" s="48"/>
    </row>
    <row r="22" spans="1:11" s="26" customFormat="1" ht="15">
      <c r="A22" s="108" t="s">
        <v>120</v>
      </c>
      <c r="B22" s="104" t="s">
        <v>96</v>
      </c>
      <c r="C22" s="105"/>
      <c r="D22" s="106"/>
      <c r="E22" s="105"/>
      <c r="F22" s="107"/>
      <c r="G22" s="105"/>
      <c r="H22" s="107">
        <v>0.11</v>
      </c>
      <c r="I22" s="29"/>
      <c r="K22" s="48"/>
    </row>
    <row r="23" spans="1:11" s="26" customFormat="1" ht="15">
      <c r="A23" s="108" t="s">
        <v>138</v>
      </c>
      <c r="B23" s="104" t="s">
        <v>96</v>
      </c>
      <c r="C23" s="105"/>
      <c r="D23" s="106"/>
      <c r="E23" s="105"/>
      <c r="F23" s="107"/>
      <c r="G23" s="105"/>
      <c r="H23" s="107">
        <v>0.12</v>
      </c>
      <c r="I23" s="29"/>
      <c r="K23" s="48"/>
    </row>
    <row r="24" spans="1:11" s="26" customFormat="1" ht="15">
      <c r="A24" s="103" t="s">
        <v>126</v>
      </c>
      <c r="B24" s="104"/>
      <c r="C24" s="105"/>
      <c r="D24" s="106"/>
      <c r="E24" s="105"/>
      <c r="F24" s="107"/>
      <c r="G24" s="105"/>
      <c r="H24" s="65">
        <f>H21+H22+H23</f>
        <v>0.35</v>
      </c>
      <c r="I24" s="29"/>
      <c r="K24" s="48"/>
    </row>
    <row r="25" spans="1:11" s="26" customFormat="1" ht="30">
      <c r="A25" s="103" t="s">
        <v>11</v>
      </c>
      <c r="B25" s="123" t="s">
        <v>12</v>
      </c>
      <c r="C25" s="63">
        <f>F25*12</f>
        <v>0</v>
      </c>
      <c r="D25" s="64">
        <f>G25*I25</f>
        <v>127843.68</v>
      </c>
      <c r="E25" s="63">
        <f>H25*12</f>
        <v>54.24</v>
      </c>
      <c r="F25" s="65"/>
      <c r="G25" s="63">
        <f>H25*12</f>
        <v>54.24</v>
      </c>
      <c r="H25" s="65">
        <v>4.52</v>
      </c>
      <c r="I25" s="29">
        <v>2357</v>
      </c>
      <c r="J25" s="26">
        <v>1.07</v>
      </c>
      <c r="K25" s="48">
        <v>3.58</v>
      </c>
    </row>
    <row r="26" spans="1:11" s="26" customFormat="1" ht="15">
      <c r="A26" s="124" t="s">
        <v>86</v>
      </c>
      <c r="B26" s="125" t="s">
        <v>12</v>
      </c>
      <c r="C26" s="63"/>
      <c r="D26" s="64"/>
      <c r="E26" s="63"/>
      <c r="F26" s="65"/>
      <c r="G26" s="63"/>
      <c r="H26" s="65"/>
      <c r="K26" s="48"/>
    </row>
    <row r="27" spans="1:11" s="26" customFormat="1" ht="15">
      <c r="A27" s="124" t="s">
        <v>87</v>
      </c>
      <c r="B27" s="125" t="s">
        <v>12</v>
      </c>
      <c r="C27" s="63"/>
      <c r="D27" s="64"/>
      <c r="E27" s="63"/>
      <c r="F27" s="65"/>
      <c r="G27" s="63"/>
      <c r="H27" s="65"/>
      <c r="K27" s="48"/>
    </row>
    <row r="28" spans="1:11" s="26" customFormat="1" ht="15">
      <c r="A28" s="124" t="s">
        <v>111</v>
      </c>
      <c r="B28" s="125" t="s">
        <v>112</v>
      </c>
      <c r="C28" s="63"/>
      <c r="D28" s="64"/>
      <c r="E28" s="63"/>
      <c r="F28" s="65"/>
      <c r="G28" s="63"/>
      <c r="H28" s="65"/>
      <c r="K28" s="48"/>
    </row>
    <row r="29" spans="1:11" s="26" customFormat="1" ht="15">
      <c r="A29" s="124" t="s">
        <v>88</v>
      </c>
      <c r="B29" s="125" t="s">
        <v>12</v>
      </c>
      <c r="C29" s="63"/>
      <c r="D29" s="64"/>
      <c r="E29" s="63"/>
      <c r="F29" s="65"/>
      <c r="G29" s="63"/>
      <c r="H29" s="65"/>
      <c r="K29" s="48"/>
    </row>
    <row r="30" spans="1:11" s="26" customFormat="1" ht="25.5">
      <c r="A30" s="124" t="s">
        <v>89</v>
      </c>
      <c r="B30" s="125" t="s">
        <v>13</v>
      </c>
      <c r="C30" s="63"/>
      <c r="D30" s="64"/>
      <c r="E30" s="63"/>
      <c r="F30" s="65"/>
      <c r="G30" s="63"/>
      <c r="H30" s="65"/>
      <c r="K30" s="48"/>
    </row>
    <row r="31" spans="1:11" s="26" customFormat="1" ht="15">
      <c r="A31" s="124" t="s">
        <v>101</v>
      </c>
      <c r="B31" s="125" t="s">
        <v>12</v>
      </c>
      <c r="C31" s="63"/>
      <c r="D31" s="64"/>
      <c r="E31" s="63"/>
      <c r="F31" s="65"/>
      <c r="G31" s="63"/>
      <c r="H31" s="65"/>
      <c r="K31" s="48"/>
    </row>
    <row r="32" spans="1:11" s="26" customFormat="1" ht="15">
      <c r="A32" s="124" t="s">
        <v>102</v>
      </c>
      <c r="B32" s="125" t="s">
        <v>12</v>
      </c>
      <c r="C32" s="63"/>
      <c r="D32" s="64"/>
      <c r="E32" s="63"/>
      <c r="F32" s="65"/>
      <c r="G32" s="63"/>
      <c r="H32" s="65"/>
      <c r="K32" s="48"/>
    </row>
    <row r="33" spans="1:11" s="26" customFormat="1" ht="25.5">
      <c r="A33" s="124" t="s">
        <v>103</v>
      </c>
      <c r="B33" s="125" t="s">
        <v>90</v>
      </c>
      <c r="C33" s="63"/>
      <c r="D33" s="64"/>
      <c r="E33" s="63"/>
      <c r="F33" s="65"/>
      <c r="G33" s="63"/>
      <c r="H33" s="65"/>
      <c r="K33" s="48"/>
    </row>
    <row r="34" spans="1:11" s="33" customFormat="1" ht="15">
      <c r="A34" s="126" t="s">
        <v>14</v>
      </c>
      <c r="B34" s="127" t="s">
        <v>15</v>
      </c>
      <c r="C34" s="63">
        <f>F34*12</f>
        <v>0</v>
      </c>
      <c r="D34" s="64">
        <f aca="true" t="shared" si="0" ref="D34:D44">G34*I34</f>
        <v>21213</v>
      </c>
      <c r="E34" s="63">
        <f>H34*12</f>
        <v>9</v>
      </c>
      <c r="F34" s="66"/>
      <c r="G34" s="63">
        <f aca="true" t="shared" si="1" ref="G34:G44">H34*12</f>
        <v>9</v>
      </c>
      <c r="H34" s="65">
        <v>0.75</v>
      </c>
      <c r="I34" s="29">
        <v>2357</v>
      </c>
      <c r="J34" s="26">
        <v>1.07</v>
      </c>
      <c r="K34" s="48">
        <v>0.6</v>
      </c>
    </row>
    <row r="35" spans="1:11" s="26" customFormat="1" ht="15">
      <c r="A35" s="126" t="s">
        <v>16</v>
      </c>
      <c r="B35" s="127" t="s">
        <v>17</v>
      </c>
      <c r="C35" s="63">
        <f>F35*12</f>
        <v>0</v>
      </c>
      <c r="D35" s="64">
        <f t="shared" si="0"/>
        <v>69295.8</v>
      </c>
      <c r="E35" s="63">
        <f>H35*12</f>
        <v>29.4</v>
      </c>
      <c r="F35" s="66"/>
      <c r="G35" s="63">
        <f t="shared" si="1"/>
        <v>29.4</v>
      </c>
      <c r="H35" s="65">
        <v>2.45</v>
      </c>
      <c r="I35" s="29">
        <v>2357</v>
      </c>
      <c r="J35" s="26">
        <v>1.07</v>
      </c>
      <c r="K35" s="48">
        <v>1.94</v>
      </c>
    </row>
    <row r="36" spans="1:11" s="29" customFormat="1" ht="30">
      <c r="A36" s="126" t="s">
        <v>54</v>
      </c>
      <c r="B36" s="127" t="s">
        <v>10</v>
      </c>
      <c r="C36" s="67"/>
      <c r="D36" s="64">
        <v>2042.21</v>
      </c>
      <c r="E36" s="67">
        <f>H36*12</f>
        <v>0.84</v>
      </c>
      <c r="F36" s="66"/>
      <c r="G36" s="63">
        <f>D36/I36</f>
        <v>0.87</v>
      </c>
      <c r="H36" s="65">
        <f>G36/12</f>
        <v>0.07</v>
      </c>
      <c r="I36" s="29">
        <v>2357</v>
      </c>
      <c r="J36" s="26">
        <v>1.07</v>
      </c>
      <c r="K36" s="48">
        <v>0.05</v>
      </c>
    </row>
    <row r="37" spans="1:11" s="29" customFormat="1" ht="33" customHeight="1">
      <c r="A37" s="126" t="s">
        <v>79</v>
      </c>
      <c r="B37" s="127" t="s">
        <v>10</v>
      </c>
      <c r="C37" s="67"/>
      <c r="D37" s="64">
        <v>2042.21</v>
      </c>
      <c r="E37" s="67"/>
      <c r="F37" s="66"/>
      <c r="G37" s="63">
        <f>D37/I37</f>
        <v>0.87</v>
      </c>
      <c r="H37" s="65">
        <f>G37/12</f>
        <v>0.07</v>
      </c>
      <c r="I37" s="29">
        <v>2357</v>
      </c>
      <c r="J37" s="26">
        <v>1.07</v>
      </c>
      <c r="K37" s="48">
        <v>0.05</v>
      </c>
    </row>
    <row r="38" spans="1:11" s="29" customFormat="1" ht="18.75" customHeight="1">
      <c r="A38" s="126" t="s">
        <v>125</v>
      </c>
      <c r="B38" s="127" t="s">
        <v>10</v>
      </c>
      <c r="C38" s="67"/>
      <c r="D38" s="64">
        <v>12896.1</v>
      </c>
      <c r="E38" s="67"/>
      <c r="F38" s="66"/>
      <c r="G38" s="63">
        <f>D38/I38</f>
        <v>5.47</v>
      </c>
      <c r="H38" s="65">
        <f>G38/12</f>
        <v>0.46</v>
      </c>
      <c r="I38" s="29">
        <v>2357</v>
      </c>
      <c r="J38" s="26">
        <v>1.07</v>
      </c>
      <c r="K38" s="48">
        <v>0.36</v>
      </c>
    </row>
    <row r="39" spans="1:11" s="29" customFormat="1" ht="30" hidden="1">
      <c r="A39" s="126" t="s">
        <v>55</v>
      </c>
      <c r="B39" s="127" t="s">
        <v>13</v>
      </c>
      <c r="C39" s="67"/>
      <c r="D39" s="64">
        <f t="shared" si="0"/>
        <v>0</v>
      </c>
      <c r="E39" s="67"/>
      <c r="F39" s="66"/>
      <c r="G39" s="63">
        <f t="shared" si="1"/>
        <v>0</v>
      </c>
      <c r="H39" s="65">
        <v>0</v>
      </c>
      <c r="I39" s="29">
        <v>2357</v>
      </c>
      <c r="J39" s="26">
        <v>1.07</v>
      </c>
      <c r="K39" s="48">
        <v>0</v>
      </c>
    </row>
    <row r="40" spans="1:11" s="29" customFormat="1" ht="30" hidden="1">
      <c r="A40" s="126" t="s">
        <v>56</v>
      </c>
      <c r="B40" s="127" t="s">
        <v>13</v>
      </c>
      <c r="C40" s="67"/>
      <c r="D40" s="64">
        <f t="shared" si="0"/>
        <v>0</v>
      </c>
      <c r="E40" s="67"/>
      <c r="F40" s="66"/>
      <c r="G40" s="63">
        <f t="shared" si="1"/>
        <v>0</v>
      </c>
      <c r="H40" s="65">
        <v>0</v>
      </c>
      <c r="I40" s="29">
        <v>2357</v>
      </c>
      <c r="J40" s="26">
        <v>1.07</v>
      </c>
      <c r="K40" s="48">
        <v>0</v>
      </c>
    </row>
    <row r="41" spans="1:11" s="29" customFormat="1" ht="15" hidden="1">
      <c r="A41" s="126"/>
      <c r="B41" s="127"/>
      <c r="C41" s="67"/>
      <c r="D41" s="64"/>
      <c r="E41" s="67"/>
      <c r="F41" s="66"/>
      <c r="G41" s="63"/>
      <c r="H41" s="65"/>
      <c r="I41" s="29">
        <v>2357</v>
      </c>
      <c r="J41" s="26"/>
      <c r="K41" s="48"/>
    </row>
    <row r="42" spans="1:11" s="29" customFormat="1" ht="30">
      <c r="A42" s="126" t="s">
        <v>139</v>
      </c>
      <c r="B42" s="127" t="s">
        <v>13</v>
      </c>
      <c r="C42" s="67"/>
      <c r="D42" s="64">
        <v>12896.11</v>
      </c>
      <c r="E42" s="67"/>
      <c r="F42" s="66"/>
      <c r="G42" s="63">
        <f>D42/I42</f>
        <v>5.47</v>
      </c>
      <c r="H42" s="65">
        <f>G42/12</f>
        <v>0.46</v>
      </c>
      <c r="I42" s="29">
        <v>2357</v>
      </c>
      <c r="J42" s="26"/>
      <c r="K42" s="48"/>
    </row>
    <row r="43" spans="1:11" s="29" customFormat="1" ht="30">
      <c r="A43" s="126" t="s">
        <v>24</v>
      </c>
      <c r="B43" s="127"/>
      <c r="C43" s="67">
        <f>F43*12</f>
        <v>0</v>
      </c>
      <c r="D43" s="64">
        <f t="shared" si="0"/>
        <v>5939.64</v>
      </c>
      <c r="E43" s="67">
        <f>H43*12</f>
        <v>2.52</v>
      </c>
      <c r="F43" s="66"/>
      <c r="G43" s="63">
        <f t="shared" si="1"/>
        <v>2.52</v>
      </c>
      <c r="H43" s="65">
        <v>0.21</v>
      </c>
      <c r="I43" s="29">
        <v>2357</v>
      </c>
      <c r="J43" s="26">
        <v>1.07</v>
      </c>
      <c r="K43" s="48">
        <v>0.14</v>
      </c>
    </row>
    <row r="44" spans="1:11" s="26" customFormat="1" ht="15">
      <c r="A44" s="126" t="s">
        <v>26</v>
      </c>
      <c r="B44" s="127" t="s">
        <v>27</v>
      </c>
      <c r="C44" s="67">
        <f>F44*12</f>
        <v>0</v>
      </c>
      <c r="D44" s="64">
        <f t="shared" si="0"/>
        <v>1697.04</v>
      </c>
      <c r="E44" s="67">
        <f>H44*12</f>
        <v>0.72</v>
      </c>
      <c r="F44" s="66"/>
      <c r="G44" s="63">
        <f t="shared" si="1"/>
        <v>0.72</v>
      </c>
      <c r="H44" s="65">
        <v>0.06</v>
      </c>
      <c r="I44" s="29">
        <v>2357</v>
      </c>
      <c r="J44" s="26">
        <v>1.07</v>
      </c>
      <c r="K44" s="48">
        <v>0.03</v>
      </c>
    </row>
    <row r="45" spans="1:11" s="26" customFormat="1" ht="15">
      <c r="A45" s="126" t="s">
        <v>28</v>
      </c>
      <c r="B45" s="128" t="s">
        <v>29</v>
      </c>
      <c r="C45" s="117">
        <f>F45*12</f>
        <v>0</v>
      </c>
      <c r="D45" s="64">
        <f>G45*I45</f>
        <v>1131.36</v>
      </c>
      <c r="E45" s="117">
        <f>H45*12</f>
        <v>0.48</v>
      </c>
      <c r="F45" s="118"/>
      <c r="G45" s="63">
        <f>12*H45</f>
        <v>0.48</v>
      </c>
      <c r="H45" s="65">
        <v>0.04</v>
      </c>
      <c r="I45" s="29">
        <v>2357</v>
      </c>
      <c r="J45" s="26">
        <v>1.07</v>
      </c>
      <c r="K45" s="48">
        <v>0.02</v>
      </c>
    </row>
    <row r="46" spans="1:11" s="33" customFormat="1" ht="30">
      <c r="A46" s="126" t="s">
        <v>25</v>
      </c>
      <c r="B46" s="127" t="s">
        <v>104</v>
      </c>
      <c r="C46" s="67">
        <f>F46*12</f>
        <v>0</v>
      </c>
      <c r="D46" s="64">
        <f>G46*I46</f>
        <v>1414.2</v>
      </c>
      <c r="E46" s="67">
        <f>H46*12</f>
        <v>0.6</v>
      </c>
      <c r="F46" s="66"/>
      <c r="G46" s="63">
        <f>12*H46</f>
        <v>0.6</v>
      </c>
      <c r="H46" s="65">
        <v>0.05</v>
      </c>
      <c r="I46" s="29">
        <v>2357</v>
      </c>
      <c r="J46" s="26">
        <v>1.07</v>
      </c>
      <c r="K46" s="48">
        <v>0.03</v>
      </c>
    </row>
    <row r="47" spans="1:11" s="33" customFormat="1" ht="15">
      <c r="A47" s="126" t="s">
        <v>37</v>
      </c>
      <c r="B47" s="127"/>
      <c r="C47" s="63"/>
      <c r="D47" s="63">
        <f>D49+D50+D51+D52+D54+D55+D56+D57+D58+D59+D60+D53</f>
        <v>16632.56</v>
      </c>
      <c r="E47" s="63"/>
      <c r="F47" s="66"/>
      <c r="G47" s="63">
        <f>D47/I47</f>
        <v>7.06</v>
      </c>
      <c r="H47" s="65">
        <f>G47/12</f>
        <v>0.59</v>
      </c>
      <c r="I47" s="29">
        <v>2357</v>
      </c>
      <c r="J47" s="26">
        <v>1.07</v>
      </c>
      <c r="K47" s="48">
        <v>0.76</v>
      </c>
    </row>
    <row r="48" spans="1:12" s="29" customFormat="1" ht="15" hidden="1">
      <c r="A48" s="129" t="s">
        <v>65</v>
      </c>
      <c r="B48" s="101" t="s">
        <v>18</v>
      </c>
      <c r="C48" s="68"/>
      <c r="D48" s="69"/>
      <c r="E48" s="68"/>
      <c r="F48" s="70"/>
      <c r="G48" s="68"/>
      <c r="H48" s="70">
        <v>0</v>
      </c>
      <c r="I48" s="29">
        <v>2357</v>
      </c>
      <c r="J48" s="26">
        <v>1.07</v>
      </c>
      <c r="K48" s="48">
        <v>0</v>
      </c>
      <c r="L48" s="33"/>
    </row>
    <row r="49" spans="1:12" s="29" customFormat="1" ht="29.25" customHeight="1">
      <c r="A49" s="129" t="s">
        <v>140</v>
      </c>
      <c r="B49" s="101" t="s">
        <v>18</v>
      </c>
      <c r="C49" s="68"/>
      <c r="D49" s="69">
        <v>622.74</v>
      </c>
      <c r="E49" s="68"/>
      <c r="F49" s="70"/>
      <c r="G49" s="68"/>
      <c r="H49" s="70"/>
      <c r="I49" s="29">
        <v>2357</v>
      </c>
      <c r="J49" s="26">
        <v>1.07</v>
      </c>
      <c r="K49" s="48">
        <v>0.01</v>
      </c>
      <c r="L49" s="33"/>
    </row>
    <row r="50" spans="1:12" s="29" customFormat="1" ht="15">
      <c r="A50" s="129" t="s">
        <v>19</v>
      </c>
      <c r="B50" s="101" t="s">
        <v>23</v>
      </c>
      <c r="C50" s="68">
        <f>F50*12</f>
        <v>0</v>
      </c>
      <c r="D50" s="69">
        <v>459.48</v>
      </c>
      <c r="E50" s="68">
        <f>H50*12</f>
        <v>0</v>
      </c>
      <c r="F50" s="70"/>
      <c r="G50" s="68"/>
      <c r="H50" s="70"/>
      <c r="I50" s="29">
        <v>2357</v>
      </c>
      <c r="J50" s="26">
        <v>1.07</v>
      </c>
      <c r="K50" s="48">
        <v>0.01</v>
      </c>
      <c r="L50" s="33"/>
    </row>
    <row r="51" spans="1:12" s="29" customFormat="1" ht="15">
      <c r="A51" s="129" t="s">
        <v>121</v>
      </c>
      <c r="B51" s="102" t="s">
        <v>18</v>
      </c>
      <c r="C51" s="68"/>
      <c r="D51" s="69">
        <v>818.74</v>
      </c>
      <c r="E51" s="68"/>
      <c r="F51" s="70"/>
      <c r="G51" s="68"/>
      <c r="H51" s="70"/>
      <c r="I51" s="29">
        <v>2357</v>
      </c>
      <c r="J51" s="26"/>
      <c r="K51" s="48"/>
      <c r="L51" s="33"/>
    </row>
    <row r="52" spans="1:12" s="29" customFormat="1" ht="15">
      <c r="A52" s="129" t="s">
        <v>142</v>
      </c>
      <c r="B52" s="101" t="s">
        <v>18</v>
      </c>
      <c r="C52" s="68">
        <f>F52*12</f>
        <v>0</v>
      </c>
      <c r="D52" s="69">
        <v>1683.06</v>
      </c>
      <c r="E52" s="68">
        <f>H52*12</f>
        <v>0</v>
      </c>
      <c r="F52" s="70"/>
      <c r="G52" s="68"/>
      <c r="H52" s="70"/>
      <c r="I52" s="29">
        <v>2357</v>
      </c>
      <c r="J52" s="26">
        <v>1.07</v>
      </c>
      <c r="K52" s="48">
        <v>0.32</v>
      </c>
      <c r="L52" s="33"/>
    </row>
    <row r="53" spans="1:12" s="29" customFormat="1" ht="25.5">
      <c r="A53" s="129" t="s">
        <v>133</v>
      </c>
      <c r="B53" s="102" t="s">
        <v>13</v>
      </c>
      <c r="C53" s="68"/>
      <c r="D53" s="68">
        <v>1255.55</v>
      </c>
      <c r="E53" s="68"/>
      <c r="F53" s="70"/>
      <c r="G53" s="68"/>
      <c r="H53" s="70"/>
      <c r="I53" s="29">
        <v>2357</v>
      </c>
      <c r="J53" s="26"/>
      <c r="K53" s="48"/>
      <c r="L53" s="33"/>
    </row>
    <row r="54" spans="1:12" s="29" customFormat="1" ht="15">
      <c r="A54" s="129" t="s">
        <v>63</v>
      </c>
      <c r="B54" s="101" t="s">
        <v>18</v>
      </c>
      <c r="C54" s="68">
        <f>F54*12</f>
        <v>0</v>
      </c>
      <c r="D54" s="69">
        <v>875.61</v>
      </c>
      <c r="E54" s="68">
        <f>H54*12</f>
        <v>0</v>
      </c>
      <c r="F54" s="70"/>
      <c r="G54" s="68"/>
      <c r="H54" s="70"/>
      <c r="I54" s="29">
        <v>2357</v>
      </c>
      <c r="J54" s="26">
        <v>1.07</v>
      </c>
      <c r="K54" s="48">
        <v>0.02</v>
      </c>
      <c r="L54" s="33"/>
    </row>
    <row r="55" spans="1:12" s="29" customFormat="1" ht="15">
      <c r="A55" s="129" t="s">
        <v>20</v>
      </c>
      <c r="B55" s="101" t="s">
        <v>18</v>
      </c>
      <c r="C55" s="68">
        <f>F55*12</f>
        <v>0</v>
      </c>
      <c r="D55" s="69">
        <v>3903.72</v>
      </c>
      <c r="E55" s="68">
        <f>H55*12</f>
        <v>0</v>
      </c>
      <c r="F55" s="70"/>
      <c r="G55" s="68"/>
      <c r="H55" s="70"/>
      <c r="I55" s="29">
        <v>2357</v>
      </c>
      <c r="J55" s="26">
        <v>1.07</v>
      </c>
      <c r="K55" s="48">
        <v>0.11</v>
      </c>
      <c r="L55" s="33"/>
    </row>
    <row r="56" spans="1:12" s="29" customFormat="1" ht="15">
      <c r="A56" s="129" t="s">
        <v>21</v>
      </c>
      <c r="B56" s="101" t="s">
        <v>18</v>
      </c>
      <c r="C56" s="68">
        <f>F56*12</f>
        <v>0</v>
      </c>
      <c r="D56" s="69">
        <v>918.95</v>
      </c>
      <c r="E56" s="68">
        <f>H56*12</f>
        <v>0</v>
      </c>
      <c r="F56" s="70"/>
      <c r="G56" s="68"/>
      <c r="H56" s="70"/>
      <c r="I56" s="29">
        <v>2357</v>
      </c>
      <c r="J56" s="26">
        <v>1.07</v>
      </c>
      <c r="K56" s="48">
        <v>0.02</v>
      </c>
      <c r="L56" s="33"/>
    </row>
    <row r="57" spans="1:12" s="29" customFormat="1" ht="15">
      <c r="A57" s="129" t="s">
        <v>59</v>
      </c>
      <c r="B57" s="101" t="s">
        <v>18</v>
      </c>
      <c r="C57" s="68"/>
      <c r="D57" s="69">
        <v>437.79</v>
      </c>
      <c r="E57" s="68"/>
      <c r="F57" s="70"/>
      <c r="G57" s="68"/>
      <c r="H57" s="70"/>
      <c r="I57" s="29">
        <v>2357</v>
      </c>
      <c r="J57" s="26">
        <v>1.07</v>
      </c>
      <c r="K57" s="48">
        <v>0.01</v>
      </c>
      <c r="L57" s="33"/>
    </row>
    <row r="58" spans="1:12" s="29" customFormat="1" ht="15">
      <c r="A58" s="129" t="s">
        <v>60</v>
      </c>
      <c r="B58" s="101" t="s">
        <v>23</v>
      </c>
      <c r="C58" s="68"/>
      <c r="D58" s="69">
        <v>1751.23</v>
      </c>
      <c r="E58" s="68"/>
      <c r="F58" s="70"/>
      <c r="G58" s="68"/>
      <c r="H58" s="70"/>
      <c r="I58" s="29">
        <v>2357</v>
      </c>
      <c r="J58" s="26">
        <v>1.07</v>
      </c>
      <c r="K58" s="48">
        <v>0.05</v>
      </c>
      <c r="L58" s="33"/>
    </row>
    <row r="59" spans="1:12" s="29" customFormat="1" ht="25.5">
      <c r="A59" s="129" t="s">
        <v>22</v>
      </c>
      <c r="B59" s="101" t="s">
        <v>18</v>
      </c>
      <c r="C59" s="68">
        <f>F59*12</f>
        <v>0</v>
      </c>
      <c r="D59" s="69">
        <v>1850.02</v>
      </c>
      <c r="E59" s="68">
        <f>H59*12</f>
        <v>0</v>
      </c>
      <c r="F59" s="70"/>
      <c r="G59" s="68"/>
      <c r="H59" s="70"/>
      <c r="I59" s="29">
        <v>2357</v>
      </c>
      <c r="J59" s="26">
        <v>1.07</v>
      </c>
      <c r="K59" s="48">
        <v>0.05</v>
      </c>
      <c r="L59" s="33"/>
    </row>
    <row r="60" spans="1:12" s="29" customFormat="1" ht="25.5">
      <c r="A60" s="129" t="s">
        <v>141</v>
      </c>
      <c r="B60" s="101" t="s">
        <v>18</v>
      </c>
      <c r="C60" s="68"/>
      <c r="D60" s="69">
        <v>2055.67</v>
      </c>
      <c r="E60" s="68"/>
      <c r="F60" s="70"/>
      <c r="G60" s="68"/>
      <c r="H60" s="70"/>
      <c r="I60" s="29">
        <v>2357</v>
      </c>
      <c r="J60" s="26">
        <v>1.07</v>
      </c>
      <c r="K60" s="48">
        <v>0.01</v>
      </c>
      <c r="L60" s="33"/>
    </row>
    <row r="61" spans="1:12" s="29" customFormat="1" ht="15" hidden="1">
      <c r="A61" s="129" t="s">
        <v>66</v>
      </c>
      <c r="B61" s="101" t="s">
        <v>18</v>
      </c>
      <c r="C61" s="71"/>
      <c r="D61" s="69"/>
      <c r="E61" s="71"/>
      <c r="F61" s="70"/>
      <c r="G61" s="68"/>
      <c r="H61" s="70"/>
      <c r="I61" s="29">
        <v>2357</v>
      </c>
      <c r="J61" s="26">
        <v>1.07</v>
      </c>
      <c r="K61" s="48">
        <v>0</v>
      </c>
      <c r="L61" s="33"/>
    </row>
    <row r="62" spans="1:12" s="29" customFormat="1" ht="15" hidden="1">
      <c r="A62" s="129"/>
      <c r="B62" s="101"/>
      <c r="C62" s="68"/>
      <c r="D62" s="69"/>
      <c r="E62" s="68"/>
      <c r="F62" s="70"/>
      <c r="G62" s="68"/>
      <c r="H62" s="70"/>
      <c r="J62" s="26"/>
      <c r="K62" s="48"/>
      <c r="L62" s="33"/>
    </row>
    <row r="63" spans="1:11" s="33" customFormat="1" ht="30">
      <c r="A63" s="126" t="s">
        <v>46</v>
      </c>
      <c r="B63" s="127"/>
      <c r="C63" s="63"/>
      <c r="D63" s="63">
        <f>D64+D65+D67+D68+D73+D74+D75+D76+D77</f>
        <v>65016.73</v>
      </c>
      <c r="E63" s="63"/>
      <c r="F63" s="66"/>
      <c r="G63" s="63">
        <f>D63/I63</f>
        <v>27.58</v>
      </c>
      <c r="H63" s="65">
        <f>G63/12</f>
        <v>2.3</v>
      </c>
      <c r="I63" s="29">
        <v>2357</v>
      </c>
      <c r="J63" s="26">
        <v>1.07</v>
      </c>
      <c r="K63" s="48">
        <v>1.25</v>
      </c>
    </row>
    <row r="64" spans="1:12" s="29" customFormat="1" ht="15">
      <c r="A64" s="129" t="s">
        <v>38</v>
      </c>
      <c r="B64" s="101" t="s">
        <v>64</v>
      </c>
      <c r="C64" s="68"/>
      <c r="D64" s="69">
        <v>2626.83</v>
      </c>
      <c r="E64" s="68"/>
      <c r="F64" s="70"/>
      <c r="G64" s="68"/>
      <c r="H64" s="70"/>
      <c r="I64" s="29">
        <v>2357</v>
      </c>
      <c r="J64" s="26">
        <v>1.07</v>
      </c>
      <c r="K64" s="48">
        <v>0.07</v>
      </c>
      <c r="L64" s="33"/>
    </row>
    <row r="65" spans="1:12" s="29" customFormat="1" ht="25.5">
      <c r="A65" s="129" t="s">
        <v>39</v>
      </c>
      <c r="B65" s="102" t="s">
        <v>18</v>
      </c>
      <c r="C65" s="68"/>
      <c r="D65" s="69">
        <v>1751.23</v>
      </c>
      <c r="E65" s="68"/>
      <c r="F65" s="70"/>
      <c r="G65" s="68"/>
      <c r="H65" s="70"/>
      <c r="I65" s="29">
        <v>2357</v>
      </c>
      <c r="J65" s="26">
        <v>1.07</v>
      </c>
      <c r="K65" s="48">
        <v>0.05</v>
      </c>
      <c r="L65" s="33"/>
    </row>
    <row r="66" spans="1:12" s="29" customFormat="1" ht="15" hidden="1">
      <c r="A66" s="129" t="s">
        <v>85</v>
      </c>
      <c r="B66" s="101" t="s">
        <v>70</v>
      </c>
      <c r="C66" s="68"/>
      <c r="D66" s="69"/>
      <c r="E66" s="68"/>
      <c r="F66" s="70"/>
      <c r="G66" s="68"/>
      <c r="H66" s="70"/>
      <c r="I66" s="29">
        <v>2357</v>
      </c>
      <c r="J66" s="26">
        <v>1.07</v>
      </c>
      <c r="K66" s="48">
        <v>0</v>
      </c>
      <c r="L66" s="33"/>
    </row>
    <row r="67" spans="1:12" s="29" customFormat="1" ht="15">
      <c r="A67" s="129" t="s">
        <v>71</v>
      </c>
      <c r="B67" s="101" t="s">
        <v>70</v>
      </c>
      <c r="C67" s="68"/>
      <c r="D67" s="69">
        <v>1837.85</v>
      </c>
      <c r="E67" s="68"/>
      <c r="F67" s="70"/>
      <c r="G67" s="68"/>
      <c r="H67" s="70"/>
      <c r="I67" s="29">
        <v>2357</v>
      </c>
      <c r="J67" s="26">
        <v>1.07</v>
      </c>
      <c r="K67" s="48">
        <v>0.05</v>
      </c>
      <c r="L67" s="33"/>
    </row>
    <row r="68" spans="1:12" s="29" customFormat="1" ht="25.5">
      <c r="A68" s="129" t="s">
        <v>67</v>
      </c>
      <c r="B68" s="101" t="s">
        <v>68</v>
      </c>
      <c r="C68" s="68"/>
      <c r="D68" s="69">
        <v>1751.2</v>
      </c>
      <c r="E68" s="68"/>
      <c r="F68" s="70"/>
      <c r="G68" s="68"/>
      <c r="H68" s="70"/>
      <c r="I68" s="29">
        <v>2357</v>
      </c>
      <c r="J68" s="26">
        <v>1.07</v>
      </c>
      <c r="K68" s="48">
        <v>0.05</v>
      </c>
      <c r="L68" s="33"/>
    </row>
    <row r="69" spans="1:12" s="29" customFormat="1" ht="15" hidden="1">
      <c r="A69" s="129" t="s">
        <v>40</v>
      </c>
      <c r="B69" s="101" t="s">
        <v>69</v>
      </c>
      <c r="C69" s="68"/>
      <c r="D69" s="69">
        <f>G69*I69</f>
        <v>0</v>
      </c>
      <c r="E69" s="68"/>
      <c r="F69" s="70"/>
      <c r="G69" s="68"/>
      <c r="H69" s="70"/>
      <c r="I69" s="29">
        <v>2357</v>
      </c>
      <c r="J69" s="26">
        <v>1.07</v>
      </c>
      <c r="K69" s="48">
        <v>0</v>
      </c>
      <c r="L69" s="33"/>
    </row>
    <row r="70" spans="1:12" s="29" customFormat="1" ht="15" hidden="1">
      <c r="A70" s="129" t="s">
        <v>52</v>
      </c>
      <c r="B70" s="101" t="s">
        <v>70</v>
      </c>
      <c r="C70" s="68"/>
      <c r="D70" s="69"/>
      <c r="E70" s="68"/>
      <c r="F70" s="70"/>
      <c r="G70" s="68"/>
      <c r="H70" s="70"/>
      <c r="I70" s="29">
        <v>2357</v>
      </c>
      <c r="J70" s="26">
        <v>1.07</v>
      </c>
      <c r="K70" s="48">
        <v>0</v>
      </c>
      <c r="L70" s="33"/>
    </row>
    <row r="71" spans="1:12" s="29" customFormat="1" ht="15" hidden="1">
      <c r="A71" s="129" t="s">
        <v>53</v>
      </c>
      <c r="B71" s="101" t="s">
        <v>18</v>
      </c>
      <c r="C71" s="68"/>
      <c r="D71" s="69"/>
      <c r="E71" s="68"/>
      <c r="F71" s="70"/>
      <c r="G71" s="68"/>
      <c r="H71" s="70"/>
      <c r="I71" s="29">
        <v>2357</v>
      </c>
      <c r="J71" s="26">
        <v>1.07</v>
      </c>
      <c r="K71" s="48">
        <v>0</v>
      </c>
      <c r="L71" s="33"/>
    </row>
    <row r="72" spans="1:12" s="29" customFormat="1" ht="25.5" hidden="1">
      <c r="A72" s="129" t="s">
        <v>50</v>
      </c>
      <c r="B72" s="101" t="s">
        <v>18</v>
      </c>
      <c r="C72" s="68"/>
      <c r="D72" s="69"/>
      <c r="E72" s="68"/>
      <c r="F72" s="70"/>
      <c r="G72" s="68"/>
      <c r="H72" s="70"/>
      <c r="I72" s="29">
        <v>2357</v>
      </c>
      <c r="J72" s="26">
        <v>1.07</v>
      </c>
      <c r="K72" s="48">
        <v>0</v>
      </c>
      <c r="L72" s="33"/>
    </row>
    <row r="73" spans="1:12" s="29" customFormat="1" ht="25.5">
      <c r="A73" s="129" t="s">
        <v>110</v>
      </c>
      <c r="B73" s="101" t="s">
        <v>13</v>
      </c>
      <c r="C73" s="68"/>
      <c r="D73" s="69">
        <v>12204</v>
      </c>
      <c r="E73" s="68"/>
      <c r="F73" s="70"/>
      <c r="G73" s="68"/>
      <c r="H73" s="70"/>
      <c r="I73" s="29">
        <v>2357</v>
      </c>
      <c r="J73" s="26">
        <v>1.07</v>
      </c>
      <c r="K73" s="48">
        <v>0.34</v>
      </c>
      <c r="L73" s="33"/>
    </row>
    <row r="74" spans="1:12" s="29" customFormat="1" ht="15">
      <c r="A74" s="129" t="s">
        <v>61</v>
      </c>
      <c r="B74" s="101" t="s">
        <v>10</v>
      </c>
      <c r="C74" s="71"/>
      <c r="D74" s="69">
        <v>6228.48</v>
      </c>
      <c r="E74" s="71"/>
      <c r="F74" s="70"/>
      <c r="G74" s="68"/>
      <c r="H74" s="70"/>
      <c r="I74" s="29">
        <v>2357</v>
      </c>
      <c r="J74" s="26">
        <v>1.07</v>
      </c>
      <c r="K74" s="48">
        <v>0.17</v>
      </c>
      <c r="L74" s="33"/>
    </row>
    <row r="75" spans="1:12" s="29" customFormat="1" ht="28.5" customHeight="1">
      <c r="A75" s="130" t="s">
        <v>135</v>
      </c>
      <c r="B75" s="102" t="s">
        <v>13</v>
      </c>
      <c r="C75" s="68"/>
      <c r="D75" s="68">
        <v>26704.95</v>
      </c>
      <c r="E75" s="68"/>
      <c r="F75" s="70"/>
      <c r="G75" s="68"/>
      <c r="H75" s="70"/>
      <c r="I75" s="29">
        <v>2357</v>
      </c>
      <c r="J75" s="26">
        <v>1.07</v>
      </c>
      <c r="K75" s="48">
        <v>0.47</v>
      </c>
      <c r="L75" s="33"/>
    </row>
    <row r="76" spans="1:12" s="29" customFormat="1" ht="27" customHeight="1">
      <c r="A76" s="129" t="s">
        <v>143</v>
      </c>
      <c r="B76" s="102" t="s">
        <v>13</v>
      </c>
      <c r="C76" s="68"/>
      <c r="D76" s="68">
        <v>1464.36</v>
      </c>
      <c r="E76" s="68"/>
      <c r="F76" s="70"/>
      <c r="G76" s="71"/>
      <c r="H76" s="95"/>
      <c r="I76" s="29">
        <v>2357</v>
      </c>
      <c r="J76" s="26"/>
      <c r="K76" s="48"/>
      <c r="L76" s="33"/>
    </row>
    <row r="77" spans="1:12" s="29" customFormat="1" ht="28.5" customHeight="1">
      <c r="A77" s="129" t="s">
        <v>130</v>
      </c>
      <c r="B77" s="102" t="s">
        <v>13</v>
      </c>
      <c r="C77" s="68"/>
      <c r="D77" s="68">
        <v>10447.83</v>
      </c>
      <c r="E77" s="68"/>
      <c r="F77" s="70"/>
      <c r="G77" s="71"/>
      <c r="H77" s="95"/>
      <c r="I77" s="29">
        <v>2357</v>
      </c>
      <c r="J77" s="26"/>
      <c r="K77" s="48"/>
      <c r="L77" s="33"/>
    </row>
    <row r="78" spans="1:12" s="29" customFormat="1" ht="30">
      <c r="A78" s="126" t="s">
        <v>47</v>
      </c>
      <c r="B78" s="101"/>
      <c r="C78" s="68"/>
      <c r="D78" s="63">
        <f>D79</f>
        <v>12657.81</v>
      </c>
      <c r="E78" s="68"/>
      <c r="F78" s="70"/>
      <c r="G78" s="63">
        <f>D78/I78</f>
        <v>5.37</v>
      </c>
      <c r="H78" s="65">
        <f>G78/12</f>
        <v>0.45</v>
      </c>
      <c r="I78" s="29">
        <v>2357</v>
      </c>
      <c r="J78" s="26">
        <v>1.07</v>
      </c>
      <c r="K78" s="48">
        <v>0.07</v>
      </c>
      <c r="L78" s="33"/>
    </row>
    <row r="79" spans="1:12" s="29" customFormat="1" ht="25.5">
      <c r="A79" s="129" t="s">
        <v>131</v>
      </c>
      <c r="B79" s="102" t="s">
        <v>13</v>
      </c>
      <c r="C79" s="68"/>
      <c r="D79" s="68">
        <v>12657.81</v>
      </c>
      <c r="E79" s="68"/>
      <c r="F79" s="70"/>
      <c r="G79" s="68"/>
      <c r="H79" s="70"/>
      <c r="I79" s="29">
        <v>2357</v>
      </c>
      <c r="J79" s="26">
        <v>1.07</v>
      </c>
      <c r="K79" s="48">
        <v>0.04</v>
      </c>
      <c r="L79" s="33"/>
    </row>
    <row r="80" spans="1:12" s="29" customFormat="1" ht="15" hidden="1">
      <c r="A80" s="129" t="s">
        <v>62</v>
      </c>
      <c r="B80" s="101" t="s">
        <v>10</v>
      </c>
      <c r="C80" s="68"/>
      <c r="D80" s="69">
        <f>G80*I80</f>
        <v>0</v>
      </c>
      <c r="E80" s="68"/>
      <c r="F80" s="70"/>
      <c r="G80" s="68">
        <f>H80*12</f>
        <v>0</v>
      </c>
      <c r="H80" s="70">
        <v>0</v>
      </c>
      <c r="I80" s="29">
        <v>2357</v>
      </c>
      <c r="J80" s="26">
        <v>1.07</v>
      </c>
      <c r="K80" s="48">
        <v>0</v>
      </c>
      <c r="L80" s="33"/>
    </row>
    <row r="81" spans="1:12" s="29" customFormat="1" ht="15">
      <c r="A81" s="126" t="s">
        <v>48</v>
      </c>
      <c r="B81" s="101"/>
      <c r="C81" s="68"/>
      <c r="D81" s="63">
        <f>D83+D84+D90</f>
        <v>20173.78</v>
      </c>
      <c r="E81" s="68"/>
      <c r="F81" s="70"/>
      <c r="G81" s="63">
        <f>D81/I81</f>
        <v>8.56</v>
      </c>
      <c r="H81" s="65">
        <f>G81/12</f>
        <v>0.71</v>
      </c>
      <c r="I81" s="29">
        <v>2357</v>
      </c>
      <c r="J81" s="26">
        <v>1.07</v>
      </c>
      <c r="K81" s="48">
        <v>0.2</v>
      </c>
      <c r="L81" s="33"/>
    </row>
    <row r="82" spans="1:12" s="29" customFormat="1" ht="15" hidden="1">
      <c r="A82" s="129" t="s">
        <v>41</v>
      </c>
      <c r="B82" s="101" t="s">
        <v>10</v>
      </c>
      <c r="C82" s="68"/>
      <c r="D82" s="69">
        <f aca="true" t="shared" si="2" ref="D82:D89">G82*I82</f>
        <v>0</v>
      </c>
      <c r="E82" s="68"/>
      <c r="F82" s="70"/>
      <c r="G82" s="68">
        <f>H82*12</f>
        <v>0</v>
      </c>
      <c r="H82" s="70">
        <v>0</v>
      </c>
      <c r="I82" s="29">
        <v>2357</v>
      </c>
      <c r="J82" s="26">
        <v>1.07</v>
      </c>
      <c r="K82" s="48">
        <v>0</v>
      </c>
      <c r="L82" s="33"/>
    </row>
    <row r="83" spans="1:12" s="29" customFormat="1" ht="15">
      <c r="A83" s="129" t="s">
        <v>42</v>
      </c>
      <c r="B83" s="101" t="s">
        <v>18</v>
      </c>
      <c r="C83" s="68"/>
      <c r="D83" s="69">
        <v>3152.7</v>
      </c>
      <c r="E83" s="68"/>
      <c r="F83" s="70"/>
      <c r="G83" s="68"/>
      <c r="H83" s="70"/>
      <c r="I83" s="29">
        <v>2357</v>
      </c>
      <c r="J83" s="26">
        <v>1.07</v>
      </c>
      <c r="K83" s="48">
        <v>0.18</v>
      </c>
      <c r="L83" s="33"/>
    </row>
    <row r="84" spans="1:12" s="29" customFormat="1" ht="15">
      <c r="A84" s="129" t="s">
        <v>43</v>
      </c>
      <c r="B84" s="101" t="s">
        <v>18</v>
      </c>
      <c r="C84" s="68"/>
      <c r="D84" s="69">
        <v>915.28</v>
      </c>
      <c r="E84" s="68"/>
      <c r="F84" s="70"/>
      <c r="G84" s="68"/>
      <c r="H84" s="70"/>
      <c r="I84" s="29">
        <v>2357</v>
      </c>
      <c r="J84" s="26">
        <v>1.07</v>
      </c>
      <c r="K84" s="48">
        <v>0.02</v>
      </c>
      <c r="L84" s="33"/>
    </row>
    <row r="85" spans="1:12" s="29" customFormat="1" ht="27.75" customHeight="1" hidden="1">
      <c r="A85" s="129" t="s">
        <v>51</v>
      </c>
      <c r="B85" s="101" t="s">
        <v>13</v>
      </c>
      <c r="C85" s="68"/>
      <c r="D85" s="69">
        <f t="shared" si="2"/>
        <v>0</v>
      </c>
      <c r="E85" s="68"/>
      <c r="F85" s="70"/>
      <c r="G85" s="68"/>
      <c r="H85" s="70"/>
      <c r="I85" s="29">
        <v>2357</v>
      </c>
      <c r="J85" s="26">
        <v>1.07</v>
      </c>
      <c r="K85" s="48">
        <v>0</v>
      </c>
      <c r="L85" s="33"/>
    </row>
    <row r="86" spans="1:12" s="29" customFormat="1" ht="25.5" hidden="1">
      <c r="A86" s="129" t="s">
        <v>77</v>
      </c>
      <c r="B86" s="101" t="s">
        <v>13</v>
      </c>
      <c r="C86" s="68"/>
      <c r="D86" s="69">
        <f t="shared" si="2"/>
        <v>0</v>
      </c>
      <c r="E86" s="68"/>
      <c r="F86" s="70"/>
      <c r="G86" s="68"/>
      <c r="H86" s="70"/>
      <c r="I86" s="29">
        <v>2357</v>
      </c>
      <c r="J86" s="26">
        <v>1.07</v>
      </c>
      <c r="K86" s="48">
        <v>0</v>
      </c>
      <c r="L86" s="33"/>
    </row>
    <row r="87" spans="1:12" s="29" customFormat="1" ht="25.5" hidden="1">
      <c r="A87" s="129" t="s">
        <v>72</v>
      </c>
      <c r="B87" s="101" t="s">
        <v>13</v>
      </c>
      <c r="C87" s="68"/>
      <c r="D87" s="69">
        <f t="shared" si="2"/>
        <v>0</v>
      </c>
      <c r="E87" s="68"/>
      <c r="F87" s="70"/>
      <c r="G87" s="68"/>
      <c r="H87" s="70"/>
      <c r="I87" s="29">
        <v>2357</v>
      </c>
      <c r="J87" s="26">
        <v>1.07</v>
      </c>
      <c r="K87" s="48">
        <v>0</v>
      </c>
      <c r="L87" s="33"/>
    </row>
    <row r="88" spans="1:12" s="29" customFormat="1" ht="25.5" hidden="1">
      <c r="A88" s="129" t="s">
        <v>78</v>
      </c>
      <c r="B88" s="101" t="s">
        <v>13</v>
      </c>
      <c r="C88" s="68"/>
      <c r="D88" s="69">
        <f t="shared" si="2"/>
        <v>0</v>
      </c>
      <c r="E88" s="68"/>
      <c r="F88" s="70"/>
      <c r="G88" s="68"/>
      <c r="H88" s="70"/>
      <c r="I88" s="29">
        <v>2357</v>
      </c>
      <c r="J88" s="26">
        <v>1.07</v>
      </c>
      <c r="K88" s="48">
        <v>0</v>
      </c>
      <c r="L88" s="33"/>
    </row>
    <row r="89" spans="1:12" s="29" customFormat="1" ht="25.5" hidden="1">
      <c r="A89" s="129" t="s">
        <v>76</v>
      </c>
      <c r="B89" s="101" t="s">
        <v>13</v>
      </c>
      <c r="C89" s="68"/>
      <c r="D89" s="69">
        <f t="shared" si="2"/>
        <v>0</v>
      </c>
      <c r="E89" s="68"/>
      <c r="F89" s="70"/>
      <c r="G89" s="68"/>
      <c r="H89" s="70"/>
      <c r="I89" s="29">
        <v>2357</v>
      </c>
      <c r="J89" s="26">
        <v>1.07</v>
      </c>
      <c r="K89" s="48">
        <v>0</v>
      </c>
      <c r="L89" s="33"/>
    </row>
    <row r="90" spans="1:12" s="29" customFormat="1" ht="15">
      <c r="A90" s="129" t="s">
        <v>113</v>
      </c>
      <c r="B90" s="102" t="s">
        <v>114</v>
      </c>
      <c r="C90" s="68"/>
      <c r="D90" s="94">
        <v>16105.8</v>
      </c>
      <c r="E90" s="68"/>
      <c r="F90" s="70"/>
      <c r="G90" s="71"/>
      <c r="H90" s="95"/>
      <c r="J90" s="26"/>
      <c r="K90" s="48"/>
      <c r="L90" s="33"/>
    </row>
    <row r="91" spans="1:12" s="29" customFormat="1" ht="15">
      <c r="A91" s="126" t="s">
        <v>49</v>
      </c>
      <c r="B91" s="101"/>
      <c r="C91" s="68"/>
      <c r="D91" s="63">
        <f>D92+D93</f>
        <v>1098.16</v>
      </c>
      <c r="E91" s="68"/>
      <c r="F91" s="70"/>
      <c r="G91" s="63">
        <f>D91/I91</f>
        <v>0.47</v>
      </c>
      <c r="H91" s="65">
        <f>G91/12</f>
        <v>0.04</v>
      </c>
      <c r="I91" s="29">
        <v>2357</v>
      </c>
      <c r="J91" s="26">
        <v>1.07</v>
      </c>
      <c r="K91" s="48">
        <v>0.14</v>
      </c>
      <c r="L91" s="33"/>
    </row>
    <row r="92" spans="1:12" s="29" customFormat="1" ht="15">
      <c r="A92" s="129" t="s">
        <v>44</v>
      </c>
      <c r="B92" s="101" t="s">
        <v>18</v>
      </c>
      <c r="C92" s="68"/>
      <c r="D92" s="69">
        <v>1098.16</v>
      </c>
      <c r="E92" s="68"/>
      <c r="F92" s="70"/>
      <c r="G92" s="68"/>
      <c r="H92" s="70"/>
      <c r="I92" s="29">
        <v>2357</v>
      </c>
      <c r="J92" s="26">
        <v>1.07</v>
      </c>
      <c r="K92" s="48">
        <v>0.03</v>
      </c>
      <c r="L92" s="33"/>
    </row>
    <row r="93" spans="1:12" s="29" customFormat="1" ht="15" hidden="1">
      <c r="A93" s="129" t="s">
        <v>45</v>
      </c>
      <c r="B93" s="101" t="s">
        <v>18</v>
      </c>
      <c r="C93" s="68"/>
      <c r="D93" s="69"/>
      <c r="E93" s="68"/>
      <c r="F93" s="70"/>
      <c r="G93" s="68"/>
      <c r="H93" s="70"/>
      <c r="I93" s="29">
        <v>2357</v>
      </c>
      <c r="J93" s="26">
        <v>1.07</v>
      </c>
      <c r="K93" s="48">
        <v>0.02</v>
      </c>
      <c r="L93" s="33"/>
    </row>
    <row r="94" spans="1:12" s="26" customFormat="1" ht="15">
      <c r="A94" s="126" t="s">
        <v>58</v>
      </c>
      <c r="B94" s="127"/>
      <c r="C94" s="63"/>
      <c r="D94" s="63">
        <f>D95+D96</f>
        <v>19534.56</v>
      </c>
      <c r="E94" s="63"/>
      <c r="F94" s="66"/>
      <c r="G94" s="63">
        <f>D94/I94</f>
        <v>8.29</v>
      </c>
      <c r="H94" s="65">
        <f>G94/12</f>
        <v>0.69</v>
      </c>
      <c r="I94" s="29">
        <v>2357</v>
      </c>
      <c r="J94" s="26">
        <v>1.07</v>
      </c>
      <c r="K94" s="48">
        <v>0.04</v>
      </c>
      <c r="L94" s="33"/>
    </row>
    <row r="95" spans="1:12" s="29" customFormat="1" ht="15">
      <c r="A95" s="129" t="s">
        <v>122</v>
      </c>
      <c r="B95" s="102" t="s">
        <v>114</v>
      </c>
      <c r="C95" s="68"/>
      <c r="D95" s="69">
        <v>8486.4</v>
      </c>
      <c r="E95" s="68"/>
      <c r="F95" s="70"/>
      <c r="G95" s="68"/>
      <c r="H95" s="70"/>
      <c r="I95" s="29">
        <v>2357</v>
      </c>
      <c r="J95" s="26">
        <v>1.07</v>
      </c>
      <c r="K95" s="48">
        <v>0.04</v>
      </c>
      <c r="L95" s="33"/>
    </row>
    <row r="96" spans="1:12" s="29" customFormat="1" ht="15">
      <c r="A96" s="129" t="s">
        <v>73</v>
      </c>
      <c r="B96" s="102" t="s">
        <v>23</v>
      </c>
      <c r="C96" s="68">
        <f>F96*12</f>
        <v>0</v>
      </c>
      <c r="D96" s="69">
        <v>11048.16</v>
      </c>
      <c r="E96" s="68"/>
      <c r="F96" s="70"/>
      <c r="G96" s="68"/>
      <c r="H96" s="70"/>
      <c r="I96" s="29">
        <v>2357</v>
      </c>
      <c r="J96" s="26">
        <v>1.07</v>
      </c>
      <c r="K96" s="48">
        <v>0</v>
      </c>
      <c r="L96" s="33"/>
    </row>
    <row r="97" spans="1:12" s="26" customFormat="1" ht="15">
      <c r="A97" s="126" t="s">
        <v>57</v>
      </c>
      <c r="B97" s="127"/>
      <c r="C97" s="63"/>
      <c r="D97" s="63">
        <f>D98+D99+D100</f>
        <v>21470.64</v>
      </c>
      <c r="E97" s="63"/>
      <c r="F97" s="66"/>
      <c r="G97" s="63">
        <f>D97/I97</f>
        <v>9.11</v>
      </c>
      <c r="H97" s="65">
        <f>G97/12</f>
        <v>0.76</v>
      </c>
      <c r="I97" s="29">
        <v>2357</v>
      </c>
      <c r="J97" s="26">
        <v>1.07</v>
      </c>
      <c r="K97" s="48">
        <v>0.6</v>
      </c>
      <c r="L97" s="33"/>
    </row>
    <row r="98" spans="1:12" s="29" customFormat="1" ht="15">
      <c r="A98" s="129" t="s">
        <v>74</v>
      </c>
      <c r="B98" s="101" t="s">
        <v>64</v>
      </c>
      <c r="C98" s="68"/>
      <c r="D98" s="69">
        <v>17351.79</v>
      </c>
      <c r="E98" s="68"/>
      <c r="F98" s="70"/>
      <c r="G98" s="68"/>
      <c r="H98" s="70"/>
      <c r="I98" s="29">
        <v>2357</v>
      </c>
      <c r="J98" s="26">
        <v>1.07</v>
      </c>
      <c r="K98" s="48">
        <v>0.48</v>
      </c>
      <c r="L98" s="33"/>
    </row>
    <row r="99" spans="1:12" s="29" customFormat="1" ht="15">
      <c r="A99" s="129" t="s">
        <v>91</v>
      </c>
      <c r="B99" s="101" t="s">
        <v>64</v>
      </c>
      <c r="C99" s="68"/>
      <c r="D99" s="69">
        <v>4118.85</v>
      </c>
      <c r="E99" s="68"/>
      <c r="F99" s="70"/>
      <c r="G99" s="68"/>
      <c r="H99" s="70"/>
      <c r="I99" s="29">
        <v>2357</v>
      </c>
      <c r="J99" s="26">
        <v>1.07</v>
      </c>
      <c r="K99" s="48">
        <v>0.12</v>
      </c>
      <c r="L99" s="33"/>
    </row>
    <row r="100" spans="1:12" s="29" customFormat="1" ht="25.5" customHeight="1" hidden="1">
      <c r="A100" s="131" t="s">
        <v>75</v>
      </c>
      <c r="B100" s="132" t="s">
        <v>18</v>
      </c>
      <c r="C100" s="72"/>
      <c r="D100" s="73">
        <f aca="true" t="shared" si="3" ref="D100:D107">G100*I100</f>
        <v>0</v>
      </c>
      <c r="E100" s="72"/>
      <c r="F100" s="74"/>
      <c r="G100" s="72">
        <f aca="true" t="shared" si="4" ref="G100:G107">H100*12</f>
        <v>0</v>
      </c>
      <c r="H100" s="74"/>
      <c r="I100" s="29">
        <v>2357</v>
      </c>
      <c r="K100" s="49"/>
      <c r="L100" s="33"/>
    </row>
    <row r="101" spans="1:12" s="29" customFormat="1" ht="25.5" customHeight="1" hidden="1" thickBot="1">
      <c r="A101" s="133"/>
      <c r="B101" s="134"/>
      <c r="C101" s="75"/>
      <c r="D101" s="76"/>
      <c r="E101" s="75"/>
      <c r="F101" s="77"/>
      <c r="G101" s="75"/>
      <c r="H101" s="77"/>
      <c r="I101" s="29">
        <v>2357</v>
      </c>
      <c r="K101" s="49"/>
      <c r="L101" s="33"/>
    </row>
    <row r="102" spans="1:12" s="29" customFormat="1" ht="25.5" customHeight="1" thickBot="1">
      <c r="A102" s="135" t="s">
        <v>146</v>
      </c>
      <c r="B102" s="136" t="s">
        <v>147</v>
      </c>
      <c r="C102" s="99"/>
      <c r="D102" s="98">
        <f>30*2232.4</f>
        <v>66972</v>
      </c>
      <c r="E102" s="99"/>
      <c r="F102" s="100"/>
      <c r="G102" s="99">
        <f>D102/I102</f>
        <v>28.41</v>
      </c>
      <c r="H102" s="100">
        <f>G102/12</f>
        <v>2.37</v>
      </c>
      <c r="I102" s="29">
        <v>2357</v>
      </c>
      <c r="K102" s="49"/>
      <c r="L102" s="33"/>
    </row>
    <row r="103" spans="1:12" s="26" customFormat="1" ht="38.25" thickBot="1">
      <c r="A103" s="137" t="s">
        <v>144</v>
      </c>
      <c r="B103" s="110" t="s">
        <v>13</v>
      </c>
      <c r="C103" s="78">
        <f>F103*12</f>
        <v>0</v>
      </c>
      <c r="D103" s="119">
        <f t="shared" si="3"/>
        <v>10747.92</v>
      </c>
      <c r="E103" s="78">
        <f>H103*12</f>
        <v>4.56</v>
      </c>
      <c r="F103" s="79"/>
      <c r="G103" s="78">
        <f t="shared" si="4"/>
        <v>4.56</v>
      </c>
      <c r="H103" s="79">
        <v>0.38</v>
      </c>
      <c r="I103" s="29">
        <v>2357</v>
      </c>
      <c r="K103" s="48"/>
      <c r="L103" s="33"/>
    </row>
    <row r="104" spans="1:12" s="26" customFormat="1" ht="18.75" hidden="1">
      <c r="A104" s="138" t="s">
        <v>33</v>
      </c>
      <c r="B104" s="136"/>
      <c r="C104" s="99" t="e">
        <f>F104*12</f>
        <v>#REF!</v>
      </c>
      <c r="D104" s="80">
        <f t="shared" si="3"/>
        <v>0</v>
      </c>
      <c r="E104" s="81">
        <f>H104*12</f>
        <v>0</v>
      </c>
      <c r="F104" s="82" t="e">
        <f>#REF!+#REF!+#REF!+#REF!+#REF!+#REF!+#REF!+#REF!+#REF!+#REF!</f>
        <v>#REF!</v>
      </c>
      <c r="G104" s="81">
        <f t="shared" si="4"/>
        <v>0</v>
      </c>
      <c r="H104" s="82">
        <f>H105+H106+H107</f>
        <v>0</v>
      </c>
      <c r="I104" s="29">
        <v>2357</v>
      </c>
      <c r="K104" s="48"/>
      <c r="L104" s="33"/>
    </row>
    <row r="105" spans="1:12" s="26" customFormat="1" ht="15" hidden="1">
      <c r="A105" s="139" t="s">
        <v>81</v>
      </c>
      <c r="B105" s="140"/>
      <c r="C105" s="83"/>
      <c r="D105" s="84">
        <f t="shared" si="3"/>
        <v>0</v>
      </c>
      <c r="E105" s="85">
        <f>H105*12</f>
        <v>0</v>
      </c>
      <c r="F105" s="86" t="e">
        <f>#REF!+#REF!+#REF!+#REF!+#REF!+#REF!+#REF!+#REF!+#REF!+#REF!</f>
        <v>#REF!</v>
      </c>
      <c r="G105" s="85">
        <f t="shared" si="4"/>
        <v>0</v>
      </c>
      <c r="H105" s="87"/>
      <c r="I105" s="29">
        <v>2357</v>
      </c>
      <c r="K105" s="48"/>
      <c r="L105" s="33"/>
    </row>
    <row r="106" spans="1:12" s="26" customFormat="1" ht="15" hidden="1">
      <c r="A106" s="139" t="s">
        <v>82</v>
      </c>
      <c r="B106" s="140"/>
      <c r="C106" s="83"/>
      <c r="D106" s="84">
        <f t="shared" si="3"/>
        <v>0</v>
      </c>
      <c r="E106" s="85">
        <f>H106*12</f>
        <v>0</v>
      </c>
      <c r="F106" s="86" t="e">
        <f>#REF!+#REF!+#REF!+#REF!+#REF!+#REF!+#REF!+#REF!+#REF!+#REF!</f>
        <v>#REF!</v>
      </c>
      <c r="G106" s="85">
        <f t="shared" si="4"/>
        <v>0</v>
      </c>
      <c r="H106" s="87"/>
      <c r="I106" s="29">
        <v>2357</v>
      </c>
      <c r="K106" s="48"/>
      <c r="L106" s="33"/>
    </row>
    <row r="107" spans="1:12" s="26" customFormat="1" ht="15" hidden="1">
      <c r="A107" s="139" t="s">
        <v>83</v>
      </c>
      <c r="B107" s="140"/>
      <c r="C107" s="83"/>
      <c r="D107" s="83">
        <f t="shared" si="3"/>
        <v>0</v>
      </c>
      <c r="E107" s="83">
        <f>H107*12</f>
        <v>0</v>
      </c>
      <c r="F107" s="83" t="e">
        <f>#REF!+#REF!+#REF!+#REF!+#REF!+#REF!+#REF!+#REF!+#REF!+#REF!</f>
        <v>#REF!</v>
      </c>
      <c r="G107" s="83">
        <f t="shared" si="4"/>
        <v>0</v>
      </c>
      <c r="H107" s="87"/>
      <c r="I107" s="29">
        <v>2357</v>
      </c>
      <c r="K107" s="48"/>
      <c r="L107" s="33"/>
    </row>
    <row r="108" spans="1:12" s="26" customFormat="1" ht="30.75" thickBot="1">
      <c r="A108" s="141" t="s">
        <v>92</v>
      </c>
      <c r="B108" s="136" t="s">
        <v>145</v>
      </c>
      <c r="C108" s="142"/>
      <c r="D108" s="98">
        <v>27000</v>
      </c>
      <c r="E108" s="99"/>
      <c r="F108" s="98"/>
      <c r="G108" s="99">
        <f>D108/I108</f>
        <v>11.46</v>
      </c>
      <c r="H108" s="100">
        <f>G108/12</f>
        <v>0.96</v>
      </c>
      <c r="I108" s="29">
        <v>2357</v>
      </c>
      <c r="K108" s="48"/>
      <c r="L108" s="33"/>
    </row>
    <row r="109" spans="1:11" s="26" customFormat="1" ht="19.5" thickBot="1">
      <c r="A109" s="143" t="s">
        <v>115</v>
      </c>
      <c r="B109" s="144" t="s">
        <v>12</v>
      </c>
      <c r="C109" s="78"/>
      <c r="D109" s="88">
        <f>G109*I109</f>
        <v>48931.32</v>
      </c>
      <c r="E109" s="78"/>
      <c r="F109" s="89"/>
      <c r="G109" s="78">
        <f>H109*12</f>
        <v>20.76</v>
      </c>
      <c r="H109" s="89">
        <v>1.73</v>
      </c>
      <c r="I109" s="36">
        <v>2357</v>
      </c>
      <c r="K109" s="48"/>
    </row>
    <row r="110" spans="1:11" s="26" customFormat="1" ht="19.5" thickBot="1">
      <c r="A110" s="37" t="s">
        <v>34</v>
      </c>
      <c r="B110" s="38"/>
      <c r="C110" s="39">
        <f>F110*12</f>
        <v>0</v>
      </c>
      <c r="D110" s="90">
        <f>D109+D108+D103+D97+D94+D91+D81+D78+D63+D47+D46+D45+D44+D43+D38+D37+D36+D35+D34+D25+D15+D102+D42</f>
        <v>658589.95</v>
      </c>
      <c r="E110" s="90">
        <f>E109+E108+E103+E97+E94+E91+E81+E78+E63+E47+E46+E45+E44+E43+E38+E37+E36+E35+E34+E25+E15+E102+E42</f>
        <v>140.52</v>
      </c>
      <c r="F110" s="90">
        <f>F109+F108+F103+F97+F94+F91+F81+F78+F63+F47+F46+F45+F44+F43+F38+F37+F36+F35+F34+F25+F15+F102+F42</f>
        <v>0</v>
      </c>
      <c r="G110" s="90">
        <f>G109+G108+G103+G97+G94+G91+G81+G78+G63+G47+G46+G45+G44+G43+G38+G37+G36+G35+G34+G25+G15+G102+G42</f>
        <v>279.43</v>
      </c>
      <c r="H110" s="90">
        <f>H109+H108+H103+H97+H94+H91+H81+H78+H63+H47+H46+H45+H44+H43+H38+H37+H36+H35+H34+H25+H15+H102+H42</f>
        <v>23.3</v>
      </c>
      <c r="K110" s="48"/>
    </row>
    <row r="111" spans="1:11" s="26" customFormat="1" ht="19.5" hidden="1" thickBot="1">
      <c r="A111" s="35" t="s">
        <v>92</v>
      </c>
      <c r="B111" s="25"/>
      <c r="C111" s="34"/>
      <c r="D111" s="88">
        <v>120000</v>
      </c>
      <c r="E111" s="78"/>
      <c r="F111" s="89"/>
      <c r="G111" s="78">
        <f>H111*12</f>
        <v>50.88</v>
      </c>
      <c r="H111" s="89">
        <f>D111/12/I111</f>
        <v>4.24</v>
      </c>
      <c r="I111" s="36">
        <v>2357</v>
      </c>
      <c r="K111" s="48"/>
    </row>
    <row r="112" spans="1:11" s="26" customFormat="1" ht="19.5" hidden="1" thickBot="1">
      <c r="A112" s="35" t="s">
        <v>93</v>
      </c>
      <c r="B112" s="25"/>
      <c r="C112" s="34"/>
      <c r="D112" s="88">
        <f>D110+D111</f>
        <v>778589.95</v>
      </c>
      <c r="E112" s="78"/>
      <c r="F112" s="89"/>
      <c r="G112" s="88">
        <f>G110+G111</f>
        <v>330.31</v>
      </c>
      <c r="H112" s="89">
        <f>H110+H111</f>
        <v>27.54</v>
      </c>
      <c r="K112" s="48"/>
    </row>
    <row r="113" spans="1:11" s="42" customFormat="1" ht="18.75" hidden="1">
      <c r="A113" s="40" t="s">
        <v>30</v>
      </c>
      <c r="B113" s="41" t="s">
        <v>84</v>
      </c>
      <c r="C113" s="13"/>
      <c r="D113" s="91"/>
      <c r="E113" s="91"/>
      <c r="F113" s="91"/>
      <c r="G113" s="91"/>
      <c r="H113" s="91">
        <f>H110-H104</f>
        <v>23.3</v>
      </c>
      <c r="K113" s="50"/>
    </row>
    <row r="114" spans="1:11" s="42" customFormat="1" ht="18.75">
      <c r="A114" s="40"/>
      <c r="B114" s="41"/>
      <c r="C114" s="13"/>
      <c r="D114" s="91"/>
      <c r="E114" s="91"/>
      <c r="F114" s="91"/>
      <c r="G114" s="91"/>
      <c r="H114" s="91"/>
      <c r="K114" s="50"/>
    </row>
    <row r="115" spans="1:11" s="42" customFormat="1" ht="18.75">
      <c r="A115" s="40"/>
      <c r="B115" s="41"/>
      <c r="C115" s="13"/>
      <c r="D115" s="91"/>
      <c r="E115" s="91"/>
      <c r="F115" s="91"/>
      <c r="G115" s="91"/>
      <c r="H115" s="91"/>
      <c r="K115" s="50"/>
    </row>
    <row r="116" spans="1:11" s="10" customFormat="1" ht="19.5">
      <c r="A116" s="44"/>
      <c r="B116" s="45"/>
      <c r="C116" s="45"/>
      <c r="D116" s="92"/>
      <c r="E116" s="93"/>
      <c r="F116" s="93"/>
      <c r="G116" s="93"/>
      <c r="H116" s="92"/>
      <c r="K116" s="51"/>
    </row>
    <row r="117" spans="1:11" s="10" customFormat="1" ht="20.25" thickBot="1">
      <c r="A117" s="44"/>
      <c r="B117" s="45"/>
      <c r="C117" s="45"/>
      <c r="D117" s="92"/>
      <c r="E117" s="93"/>
      <c r="F117" s="93"/>
      <c r="G117" s="93"/>
      <c r="H117" s="92"/>
      <c r="K117" s="51"/>
    </row>
    <row r="118" spans="1:12" s="4" customFormat="1" ht="30.75" thickBot="1">
      <c r="A118" s="16" t="s">
        <v>105</v>
      </c>
      <c r="B118" s="3"/>
      <c r="C118" s="17">
        <f>F118*12</f>
        <v>0</v>
      </c>
      <c r="D118" s="79">
        <f>D122+D123+D124+D125+D126+D127+D128+D129+D130</f>
        <v>616717.28</v>
      </c>
      <c r="E118" s="79">
        <f>E122+E123+E124+E125+E126+E127+E128+E129+E130</f>
        <v>0</v>
      </c>
      <c r="F118" s="79">
        <f>F122+F123+F124+F125+F126+F127+F128+F129+F130</f>
        <v>0</v>
      </c>
      <c r="G118" s="79">
        <f>G122+G123+G124+G125+G126+G127+G128+G129+G130</f>
        <v>261.67</v>
      </c>
      <c r="H118" s="79">
        <f>H122+H123+H124+H125+H126+H127+H128+H129+H130</f>
        <v>21.82</v>
      </c>
      <c r="I118" s="36">
        <v>2357</v>
      </c>
      <c r="J118" s="4">
        <v>2351.7</v>
      </c>
      <c r="L118" s="53"/>
    </row>
    <row r="119" spans="1:12" s="5" customFormat="1" ht="25.5" customHeight="1" hidden="1">
      <c r="A119" s="54" t="s">
        <v>106</v>
      </c>
      <c r="B119" s="55"/>
      <c r="C119" s="15"/>
      <c r="D119" s="94"/>
      <c r="E119" s="71"/>
      <c r="F119" s="95"/>
      <c r="G119" s="71"/>
      <c r="H119" s="95"/>
      <c r="I119" s="36">
        <v>2357</v>
      </c>
      <c r="J119" s="4">
        <v>2351.7</v>
      </c>
      <c r="L119" s="56"/>
    </row>
    <row r="120" spans="1:12" s="5" customFormat="1" ht="25.5" customHeight="1" hidden="1">
      <c r="A120" s="7" t="s">
        <v>107</v>
      </c>
      <c r="B120" s="6"/>
      <c r="C120" s="8"/>
      <c r="D120" s="69"/>
      <c r="E120" s="68"/>
      <c r="F120" s="70"/>
      <c r="G120" s="68"/>
      <c r="H120" s="70"/>
      <c r="I120" s="36">
        <v>2357</v>
      </c>
      <c r="J120" s="4">
        <v>2351.7</v>
      </c>
      <c r="L120" s="56"/>
    </row>
    <row r="121" spans="1:12" s="5" customFormat="1" ht="25.5" customHeight="1" hidden="1">
      <c r="A121" s="7" t="s">
        <v>108</v>
      </c>
      <c r="B121" s="6"/>
      <c r="C121" s="8"/>
      <c r="D121" s="69"/>
      <c r="E121" s="68"/>
      <c r="F121" s="70"/>
      <c r="G121" s="68"/>
      <c r="H121" s="70"/>
      <c r="I121" s="36">
        <v>2357</v>
      </c>
      <c r="J121" s="4">
        <v>2351.7</v>
      </c>
      <c r="L121" s="56"/>
    </row>
    <row r="122" spans="1:12" s="147" customFormat="1" ht="16.5" customHeight="1">
      <c r="A122" s="129" t="s">
        <v>128</v>
      </c>
      <c r="B122" s="101"/>
      <c r="C122" s="68"/>
      <c r="D122" s="68">
        <v>320666.08</v>
      </c>
      <c r="E122" s="68"/>
      <c r="F122" s="68"/>
      <c r="G122" s="68">
        <f aca="true" t="shared" si="5" ref="G122:G130">D122/I122</f>
        <v>136.05</v>
      </c>
      <c r="H122" s="70">
        <f aca="true" t="shared" si="6" ref="H122:H130">G122/12</f>
        <v>11.34</v>
      </c>
      <c r="I122" s="145">
        <v>2357</v>
      </c>
      <c r="J122" s="146"/>
      <c r="L122" s="148"/>
    </row>
    <row r="123" spans="1:12" s="147" customFormat="1" ht="16.5" customHeight="1">
      <c r="A123" s="129" t="s">
        <v>129</v>
      </c>
      <c r="B123" s="101"/>
      <c r="C123" s="68"/>
      <c r="D123" s="68">
        <v>33754.7</v>
      </c>
      <c r="E123" s="68"/>
      <c r="F123" s="68"/>
      <c r="G123" s="68">
        <f t="shared" si="5"/>
        <v>14.32</v>
      </c>
      <c r="H123" s="70">
        <f t="shared" si="6"/>
        <v>1.19</v>
      </c>
      <c r="I123" s="145">
        <v>2357</v>
      </c>
      <c r="J123" s="146"/>
      <c r="L123" s="148"/>
    </row>
    <row r="124" spans="1:12" s="147" customFormat="1" ht="16.5" customHeight="1">
      <c r="A124" s="129" t="s">
        <v>123</v>
      </c>
      <c r="B124" s="101"/>
      <c r="C124" s="68"/>
      <c r="D124" s="68">
        <v>25970.88</v>
      </c>
      <c r="E124" s="68"/>
      <c r="F124" s="68"/>
      <c r="G124" s="68">
        <f t="shared" si="5"/>
        <v>11.02</v>
      </c>
      <c r="H124" s="70">
        <f t="shared" si="6"/>
        <v>0.92</v>
      </c>
      <c r="I124" s="145">
        <v>2357</v>
      </c>
      <c r="J124" s="146"/>
      <c r="L124" s="148"/>
    </row>
    <row r="125" spans="1:12" s="147" customFormat="1" ht="16.5" customHeight="1">
      <c r="A125" s="129" t="s">
        <v>132</v>
      </c>
      <c r="B125" s="101"/>
      <c r="C125" s="68"/>
      <c r="D125" s="68">
        <v>17972.35</v>
      </c>
      <c r="E125" s="68"/>
      <c r="F125" s="68"/>
      <c r="G125" s="68">
        <f t="shared" si="5"/>
        <v>7.63</v>
      </c>
      <c r="H125" s="70">
        <f t="shared" si="6"/>
        <v>0.64</v>
      </c>
      <c r="I125" s="145">
        <v>2357</v>
      </c>
      <c r="J125" s="146">
        <v>2351.7</v>
      </c>
      <c r="L125" s="148"/>
    </row>
    <row r="126" spans="1:12" s="147" customFormat="1" ht="16.5" customHeight="1">
      <c r="A126" s="129" t="s">
        <v>116</v>
      </c>
      <c r="B126" s="101"/>
      <c r="C126" s="68"/>
      <c r="D126" s="68">
        <v>82296.49</v>
      </c>
      <c r="E126" s="68"/>
      <c r="F126" s="68"/>
      <c r="G126" s="68">
        <f t="shared" si="5"/>
        <v>34.92</v>
      </c>
      <c r="H126" s="70">
        <f t="shared" si="6"/>
        <v>2.91</v>
      </c>
      <c r="I126" s="145">
        <v>2357</v>
      </c>
      <c r="J126" s="146"/>
      <c r="L126" s="148"/>
    </row>
    <row r="127" spans="1:12" s="147" customFormat="1" ht="16.5" customHeight="1">
      <c r="A127" s="129" t="s">
        <v>117</v>
      </c>
      <c r="B127" s="101"/>
      <c r="C127" s="68"/>
      <c r="D127" s="68">
        <v>81685.7</v>
      </c>
      <c r="E127" s="68"/>
      <c r="F127" s="68"/>
      <c r="G127" s="68">
        <f t="shared" si="5"/>
        <v>34.66</v>
      </c>
      <c r="H127" s="70">
        <f t="shared" si="6"/>
        <v>2.89</v>
      </c>
      <c r="I127" s="145">
        <v>2357</v>
      </c>
      <c r="J127" s="146">
        <v>2351.7</v>
      </c>
      <c r="L127" s="148"/>
    </row>
    <row r="128" spans="1:12" s="147" customFormat="1" ht="18.75" customHeight="1">
      <c r="A128" s="129" t="s">
        <v>118</v>
      </c>
      <c r="B128" s="101"/>
      <c r="C128" s="68"/>
      <c r="D128" s="68">
        <v>20089.26</v>
      </c>
      <c r="E128" s="68"/>
      <c r="F128" s="68"/>
      <c r="G128" s="68">
        <f t="shared" si="5"/>
        <v>8.52</v>
      </c>
      <c r="H128" s="70">
        <f t="shared" si="6"/>
        <v>0.71</v>
      </c>
      <c r="I128" s="145">
        <v>2357</v>
      </c>
      <c r="J128" s="146"/>
      <c r="L128" s="148"/>
    </row>
    <row r="129" spans="1:12" s="147" customFormat="1" ht="18.75" customHeight="1">
      <c r="A129" s="129" t="s">
        <v>134</v>
      </c>
      <c r="B129" s="101"/>
      <c r="C129" s="68"/>
      <c r="D129" s="68">
        <v>722.42</v>
      </c>
      <c r="E129" s="68"/>
      <c r="F129" s="68"/>
      <c r="G129" s="68">
        <f t="shared" si="5"/>
        <v>0.31</v>
      </c>
      <c r="H129" s="70">
        <f t="shared" si="6"/>
        <v>0.03</v>
      </c>
      <c r="I129" s="145">
        <v>2357</v>
      </c>
      <c r="J129" s="146"/>
      <c r="L129" s="148"/>
    </row>
    <row r="130" spans="1:12" s="147" customFormat="1" ht="18.75" customHeight="1">
      <c r="A130" s="129" t="s">
        <v>124</v>
      </c>
      <c r="B130" s="101"/>
      <c r="C130" s="68"/>
      <c r="D130" s="68">
        <v>33559.4</v>
      </c>
      <c r="E130" s="68"/>
      <c r="F130" s="68"/>
      <c r="G130" s="68">
        <f t="shared" si="5"/>
        <v>14.24</v>
      </c>
      <c r="H130" s="70">
        <f t="shared" si="6"/>
        <v>1.19</v>
      </c>
      <c r="I130" s="145">
        <v>2357</v>
      </c>
      <c r="J130" s="146"/>
      <c r="L130" s="148"/>
    </row>
    <row r="131" spans="1:12" s="5" customFormat="1" ht="16.5" customHeight="1" thickBot="1">
      <c r="A131" s="12"/>
      <c r="B131" s="57"/>
      <c r="C131" s="58"/>
      <c r="D131" s="96"/>
      <c r="E131" s="96"/>
      <c r="F131" s="96"/>
      <c r="G131" s="96"/>
      <c r="H131" s="96"/>
      <c r="I131" s="4"/>
      <c r="J131" s="4"/>
      <c r="L131" s="56"/>
    </row>
    <row r="132" spans="1:12" s="9" customFormat="1" ht="19.5" thickBot="1">
      <c r="A132" s="16" t="s">
        <v>109</v>
      </c>
      <c r="B132" s="59"/>
      <c r="C132" s="60"/>
      <c r="D132" s="120">
        <f>D110+D118</f>
        <v>1275307.23</v>
      </c>
      <c r="E132" s="120">
        <f>E110+E118</f>
        <v>140.52</v>
      </c>
      <c r="F132" s="120">
        <f>F110+F118</f>
        <v>0</v>
      </c>
      <c r="G132" s="120">
        <f>G110+G118</f>
        <v>541.1</v>
      </c>
      <c r="H132" s="120">
        <f>H110+H118</f>
        <v>45.12</v>
      </c>
      <c r="L132" s="61"/>
    </row>
    <row r="133" spans="1:12" s="5" customFormat="1" ht="16.5" customHeight="1">
      <c r="A133" s="12"/>
      <c r="B133" s="57"/>
      <c r="C133" s="58"/>
      <c r="D133" s="96"/>
      <c r="E133" s="96"/>
      <c r="F133" s="96"/>
      <c r="G133" s="96"/>
      <c r="H133" s="96"/>
      <c r="I133" s="4"/>
      <c r="J133" s="4"/>
      <c r="L133" s="56"/>
    </row>
    <row r="134" spans="1:12" s="5" customFormat="1" ht="16.5" customHeight="1">
      <c r="A134" s="12"/>
      <c r="B134" s="57"/>
      <c r="C134" s="58"/>
      <c r="D134" s="96"/>
      <c r="E134" s="96"/>
      <c r="F134" s="96"/>
      <c r="G134" s="96"/>
      <c r="H134" s="96"/>
      <c r="I134" s="4"/>
      <c r="J134" s="4"/>
      <c r="L134" s="56"/>
    </row>
    <row r="135" spans="1:12" s="5" customFormat="1" ht="16.5" customHeight="1">
      <c r="A135" s="12"/>
      <c r="B135" s="57"/>
      <c r="C135" s="58"/>
      <c r="D135" s="96"/>
      <c r="E135" s="96"/>
      <c r="F135" s="96"/>
      <c r="G135" s="96"/>
      <c r="H135" s="96"/>
      <c r="I135" s="4"/>
      <c r="J135" s="4"/>
      <c r="L135" s="56"/>
    </row>
    <row r="136" spans="1:12" s="5" customFormat="1" ht="16.5" customHeight="1">
      <c r="A136" s="12"/>
      <c r="B136" s="57"/>
      <c r="C136" s="58"/>
      <c r="D136" s="96"/>
      <c r="E136" s="96"/>
      <c r="F136" s="96"/>
      <c r="G136" s="96"/>
      <c r="H136" s="96"/>
      <c r="I136" s="4"/>
      <c r="J136" s="4"/>
      <c r="L136" s="56"/>
    </row>
    <row r="137" spans="1:12" s="5" customFormat="1" ht="16.5" customHeight="1">
      <c r="A137" s="12"/>
      <c r="B137" s="57"/>
      <c r="C137" s="58"/>
      <c r="D137" s="96"/>
      <c r="E137" s="96"/>
      <c r="F137" s="96"/>
      <c r="G137" s="96"/>
      <c r="H137" s="96"/>
      <c r="I137" s="4"/>
      <c r="J137" s="4"/>
      <c r="L137" s="56"/>
    </row>
    <row r="138" spans="1:11" s="10" customFormat="1" ht="19.5">
      <c r="A138" s="44"/>
      <c r="B138" s="45"/>
      <c r="C138" s="45"/>
      <c r="D138" s="92"/>
      <c r="E138" s="93"/>
      <c r="F138" s="93"/>
      <c r="G138" s="93"/>
      <c r="H138" s="92"/>
      <c r="K138" s="51"/>
    </row>
    <row r="139" spans="1:11" s="11" customFormat="1" ht="14.25">
      <c r="A139" s="159" t="s">
        <v>31</v>
      </c>
      <c r="B139" s="159"/>
      <c r="C139" s="159"/>
      <c r="D139" s="159"/>
      <c r="E139" s="159"/>
      <c r="F139" s="159"/>
      <c r="G139" s="121"/>
      <c r="H139" s="121"/>
      <c r="K139" s="52"/>
    </row>
    <row r="140" spans="4:11" s="11" customFormat="1" ht="12.75">
      <c r="D140" s="121"/>
      <c r="E140" s="121"/>
      <c r="F140" s="121"/>
      <c r="G140" s="121"/>
      <c r="H140" s="121"/>
      <c r="K140" s="52"/>
    </row>
    <row r="141" spans="1:11" s="11" customFormat="1" ht="12.75">
      <c r="A141" s="43" t="s">
        <v>32</v>
      </c>
      <c r="D141" s="121"/>
      <c r="E141" s="121"/>
      <c r="F141" s="121"/>
      <c r="G141" s="121"/>
      <c r="H141" s="121"/>
      <c r="K141" s="52"/>
    </row>
    <row r="142" spans="4:11" s="11" customFormat="1" ht="12.75">
      <c r="D142" s="121"/>
      <c r="E142" s="121"/>
      <c r="F142" s="121"/>
      <c r="G142" s="121"/>
      <c r="H142" s="121"/>
      <c r="K142" s="52"/>
    </row>
    <row r="143" spans="4:11" s="11" customFormat="1" ht="12.75">
      <c r="D143" s="121"/>
      <c r="E143" s="121"/>
      <c r="F143" s="121"/>
      <c r="G143" s="121"/>
      <c r="H143" s="121"/>
      <c r="K143" s="52"/>
    </row>
    <row r="144" spans="4:11" s="11" customFormat="1" ht="12.75">
      <c r="D144" s="121"/>
      <c r="E144" s="121"/>
      <c r="F144" s="121"/>
      <c r="G144" s="121"/>
      <c r="H144" s="121"/>
      <c r="K144" s="52"/>
    </row>
    <row r="145" spans="4:11" s="11" customFormat="1" ht="12.75">
      <c r="D145" s="121"/>
      <c r="E145" s="121"/>
      <c r="F145" s="121"/>
      <c r="G145" s="121"/>
      <c r="H145" s="121"/>
      <c r="K145" s="52"/>
    </row>
    <row r="146" spans="4:11" s="11" customFormat="1" ht="12.75">
      <c r="D146" s="121"/>
      <c r="E146" s="121"/>
      <c r="F146" s="121"/>
      <c r="G146" s="121"/>
      <c r="H146" s="121"/>
      <c r="K146" s="52"/>
    </row>
    <row r="147" spans="4:11" s="11" customFormat="1" ht="12.75">
      <c r="D147" s="121"/>
      <c r="E147" s="121"/>
      <c r="F147" s="121"/>
      <c r="G147" s="121"/>
      <c r="H147" s="121"/>
      <c r="K147" s="52"/>
    </row>
    <row r="148" spans="4:11" s="11" customFormat="1" ht="12.75">
      <c r="D148" s="121"/>
      <c r="E148" s="121"/>
      <c r="F148" s="121"/>
      <c r="G148" s="121"/>
      <c r="H148" s="121"/>
      <c r="K148" s="52"/>
    </row>
    <row r="149" spans="4:11" s="11" customFormat="1" ht="12.75">
      <c r="D149" s="121"/>
      <c r="E149" s="121"/>
      <c r="F149" s="121"/>
      <c r="G149" s="121"/>
      <c r="H149" s="121"/>
      <c r="K149" s="52"/>
    </row>
    <row r="150" spans="4:11" s="11" customFormat="1" ht="12.75">
      <c r="D150" s="121"/>
      <c r="E150" s="121"/>
      <c r="F150" s="121"/>
      <c r="G150" s="121"/>
      <c r="H150" s="121"/>
      <c r="K150" s="52"/>
    </row>
    <row r="151" spans="4:11" s="11" customFormat="1" ht="12.75">
      <c r="D151" s="121"/>
      <c r="E151" s="121"/>
      <c r="F151" s="121"/>
      <c r="G151" s="121"/>
      <c r="H151" s="121"/>
      <c r="K151" s="52"/>
    </row>
    <row r="152" spans="4:11" s="11" customFormat="1" ht="12.75">
      <c r="D152" s="121"/>
      <c r="E152" s="121"/>
      <c r="F152" s="121"/>
      <c r="G152" s="121"/>
      <c r="H152" s="121"/>
      <c r="K152" s="52"/>
    </row>
    <row r="153" spans="4:11" s="11" customFormat="1" ht="12.75">
      <c r="D153" s="121"/>
      <c r="E153" s="121"/>
      <c r="F153" s="121"/>
      <c r="G153" s="121"/>
      <c r="H153" s="121"/>
      <c r="K153" s="52"/>
    </row>
    <row r="154" spans="4:11" s="11" customFormat="1" ht="12.75">
      <c r="D154" s="121"/>
      <c r="E154" s="121"/>
      <c r="F154" s="121"/>
      <c r="G154" s="121"/>
      <c r="H154" s="121"/>
      <c r="K154" s="52"/>
    </row>
    <row r="155" spans="4:11" s="11" customFormat="1" ht="12.75">
      <c r="D155" s="121"/>
      <c r="E155" s="121"/>
      <c r="F155" s="121"/>
      <c r="G155" s="121"/>
      <c r="H155" s="121"/>
      <c r="K155" s="52"/>
    </row>
    <row r="156" spans="4:11" s="11" customFormat="1" ht="12.75">
      <c r="D156" s="121"/>
      <c r="E156" s="121"/>
      <c r="F156" s="121"/>
      <c r="G156" s="121"/>
      <c r="H156" s="121"/>
      <c r="K156" s="52"/>
    </row>
    <row r="157" spans="4:11" s="11" customFormat="1" ht="12.75">
      <c r="D157" s="121"/>
      <c r="E157" s="121"/>
      <c r="F157" s="121"/>
      <c r="G157" s="121"/>
      <c r="H157" s="121"/>
      <c r="K157" s="52"/>
    </row>
    <row r="158" spans="4:11" s="11" customFormat="1" ht="12.75">
      <c r="D158" s="121"/>
      <c r="E158" s="121"/>
      <c r="F158" s="121"/>
      <c r="G158" s="121"/>
      <c r="H158" s="121"/>
      <c r="K158" s="52"/>
    </row>
    <row r="159" spans="4:11" s="11" customFormat="1" ht="12.75">
      <c r="D159" s="121"/>
      <c r="E159" s="121"/>
      <c r="F159" s="121"/>
      <c r="G159" s="121"/>
      <c r="H159" s="121"/>
      <c r="K159" s="52"/>
    </row>
  </sheetData>
  <sheetProtection/>
  <mergeCells count="12">
    <mergeCell ref="A1:H1"/>
    <mergeCell ref="B2:H2"/>
    <mergeCell ref="B3:H3"/>
    <mergeCell ref="B4:H4"/>
    <mergeCell ref="A5:H5"/>
    <mergeCell ref="A6:H6"/>
    <mergeCell ref="A8:H8"/>
    <mergeCell ref="A9:H9"/>
    <mergeCell ref="A10:H10"/>
    <mergeCell ref="A11:H11"/>
    <mergeCell ref="A14:H14"/>
    <mergeCell ref="A139:F139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3"/>
  <sheetViews>
    <sheetView zoomScale="75" zoomScaleNormal="75" zoomScalePageLayoutView="0" workbookViewId="0" topLeftCell="A1">
      <selection activeCell="A1" sqref="A1:H126"/>
    </sheetView>
  </sheetViews>
  <sheetFormatPr defaultColWidth="9.00390625" defaultRowHeight="12.75"/>
  <cols>
    <col min="1" max="1" width="72.75390625" style="14" customWidth="1"/>
    <col min="2" max="2" width="19.125" style="14" customWidth="1"/>
    <col min="3" max="3" width="13.875" style="14" hidden="1" customWidth="1"/>
    <col min="4" max="4" width="14.875" style="122" customWidth="1"/>
    <col min="5" max="5" width="13.875" style="122" hidden="1" customWidth="1"/>
    <col min="6" max="6" width="20.875" style="122" hidden="1" customWidth="1"/>
    <col min="7" max="7" width="13.875" style="122" customWidth="1"/>
    <col min="8" max="8" width="20.875" style="122" customWidth="1"/>
    <col min="9" max="9" width="15.375" style="14" customWidth="1"/>
    <col min="10" max="10" width="15.375" style="14" hidden="1" customWidth="1"/>
    <col min="11" max="11" width="15.375" style="46" hidden="1" customWidth="1"/>
    <col min="12" max="14" width="15.375" style="14" customWidth="1"/>
    <col min="15" max="16384" width="9.125" style="14" customWidth="1"/>
  </cols>
  <sheetData>
    <row r="1" spans="1:8" ht="16.5" customHeight="1">
      <c r="A1" s="160" t="s">
        <v>0</v>
      </c>
      <c r="B1" s="161"/>
      <c r="C1" s="161"/>
      <c r="D1" s="161"/>
      <c r="E1" s="161"/>
      <c r="F1" s="161"/>
      <c r="G1" s="161"/>
      <c r="H1" s="161"/>
    </row>
    <row r="2" spans="2:8" ht="12.75" customHeight="1">
      <c r="B2" s="162" t="s">
        <v>1</v>
      </c>
      <c r="C2" s="162"/>
      <c r="D2" s="162"/>
      <c r="E2" s="162"/>
      <c r="F2" s="162"/>
      <c r="G2" s="161"/>
      <c r="H2" s="161"/>
    </row>
    <row r="3" spans="1:8" ht="19.5" customHeight="1">
      <c r="A3" s="97" t="s">
        <v>136</v>
      </c>
      <c r="B3" s="162" t="s">
        <v>2</v>
      </c>
      <c r="C3" s="162"/>
      <c r="D3" s="162"/>
      <c r="E3" s="162"/>
      <c r="F3" s="162"/>
      <c r="G3" s="161"/>
      <c r="H3" s="161"/>
    </row>
    <row r="4" spans="2:8" ht="14.25" customHeight="1">
      <c r="B4" s="162" t="s">
        <v>35</v>
      </c>
      <c r="C4" s="162"/>
      <c r="D4" s="162"/>
      <c r="E4" s="162"/>
      <c r="F4" s="162"/>
      <c r="G4" s="161"/>
      <c r="H4" s="161"/>
    </row>
    <row r="5" spans="1:8" s="1" customFormat="1" ht="39.75" customHeight="1">
      <c r="A5" s="163"/>
      <c r="B5" s="164"/>
      <c r="C5" s="164"/>
      <c r="D5" s="164"/>
      <c r="E5" s="164"/>
      <c r="F5" s="164"/>
      <c r="G5" s="164"/>
      <c r="H5" s="164"/>
    </row>
    <row r="6" spans="1:8" s="1" customFormat="1" ht="33" customHeight="1">
      <c r="A6" s="165" t="s">
        <v>137</v>
      </c>
      <c r="B6" s="165"/>
      <c r="C6" s="165"/>
      <c r="D6" s="165"/>
      <c r="E6" s="165"/>
      <c r="F6" s="165"/>
      <c r="G6" s="165"/>
      <c r="H6" s="165"/>
    </row>
    <row r="7" spans="2:9" ht="35.25" customHeight="1" hidden="1">
      <c r="B7" s="2"/>
      <c r="C7" s="2"/>
      <c r="D7" s="109"/>
      <c r="E7" s="109"/>
      <c r="F7" s="109"/>
      <c r="G7" s="109"/>
      <c r="H7" s="109"/>
      <c r="I7" s="2"/>
    </row>
    <row r="8" spans="1:11" s="20" customFormat="1" ht="22.5" customHeight="1">
      <c r="A8" s="149" t="s">
        <v>3</v>
      </c>
      <c r="B8" s="149"/>
      <c r="C8" s="149"/>
      <c r="D8" s="149"/>
      <c r="E8" s="150"/>
      <c r="F8" s="150"/>
      <c r="G8" s="150"/>
      <c r="H8" s="150"/>
      <c r="K8" s="47"/>
    </row>
    <row r="9" spans="1:8" s="62" customFormat="1" ht="18.75" customHeight="1">
      <c r="A9" s="149" t="s">
        <v>153</v>
      </c>
      <c r="B9" s="149"/>
      <c r="C9" s="149"/>
      <c r="D9" s="149"/>
      <c r="E9" s="150"/>
      <c r="F9" s="150"/>
      <c r="G9" s="150"/>
      <c r="H9" s="150"/>
    </row>
    <row r="10" spans="1:8" s="22" customFormat="1" ht="17.25" customHeight="1">
      <c r="A10" s="151" t="s">
        <v>80</v>
      </c>
      <c r="B10" s="151"/>
      <c r="C10" s="151"/>
      <c r="D10" s="151"/>
      <c r="E10" s="152"/>
      <c r="F10" s="152"/>
      <c r="G10" s="152"/>
      <c r="H10" s="152"/>
    </row>
    <row r="11" spans="1:8" s="21" customFormat="1" ht="30" customHeight="1" thickBot="1">
      <c r="A11" s="153" t="s">
        <v>94</v>
      </c>
      <c r="B11" s="153"/>
      <c r="C11" s="153"/>
      <c r="D11" s="153"/>
      <c r="E11" s="154"/>
      <c r="F11" s="154"/>
      <c r="G11" s="154"/>
      <c r="H11" s="154"/>
    </row>
    <row r="12" spans="1:11" s="26" customFormat="1" ht="139.5" customHeight="1" thickBot="1">
      <c r="A12" s="23" t="s">
        <v>4</v>
      </c>
      <c r="B12" s="24" t="s">
        <v>5</v>
      </c>
      <c r="C12" s="25" t="s">
        <v>6</v>
      </c>
      <c r="D12" s="110" t="s">
        <v>36</v>
      </c>
      <c r="E12" s="110" t="s">
        <v>6</v>
      </c>
      <c r="F12" s="111" t="s">
        <v>7</v>
      </c>
      <c r="G12" s="110" t="s">
        <v>6</v>
      </c>
      <c r="H12" s="111" t="s">
        <v>7</v>
      </c>
      <c r="K12" s="48"/>
    </row>
    <row r="13" spans="1:11" s="29" customFormat="1" ht="12.75">
      <c r="A13" s="27">
        <v>1</v>
      </c>
      <c r="B13" s="28">
        <v>2</v>
      </c>
      <c r="C13" s="28">
        <v>3</v>
      </c>
      <c r="D13" s="112"/>
      <c r="E13" s="113">
        <v>3</v>
      </c>
      <c r="F13" s="114">
        <v>4</v>
      </c>
      <c r="G13" s="115">
        <v>3</v>
      </c>
      <c r="H13" s="116">
        <v>4</v>
      </c>
      <c r="K13" s="49"/>
    </row>
    <row r="14" spans="1:11" s="29" customFormat="1" ht="49.5" customHeight="1">
      <c r="A14" s="155" t="s">
        <v>8</v>
      </c>
      <c r="B14" s="156"/>
      <c r="C14" s="156"/>
      <c r="D14" s="156"/>
      <c r="E14" s="156"/>
      <c r="F14" s="156"/>
      <c r="G14" s="157"/>
      <c r="H14" s="158"/>
      <c r="K14" s="49"/>
    </row>
    <row r="15" spans="1:11" s="26" customFormat="1" ht="21" customHeight="1">
      <c r="A15" s="30" t="s">
        <v>9</v>
      </c>
      <c r="B15" s="31" t="s">
        <v>10</v>
      </c>
      <c r="C15" s="32">
        <f>F15*12</f>
        <v>0</v>
      </c>
      <c r="D15" s="64">
        <f>G15*I15</f>
        <v>83402.4</v>
      </c>
      <c r="E15" s="63">
        <f>H15*12</f>
        <v>35.4</v>
      </c>
      <c r="F15" s="65"/>
      <c r="G15" s="63">
        <f>H15*12</f>
        <v>35.4</v>
      </c>
      <c r="H15" s="65">
        <f>H20+H22</f>
        <v>2.95</v>
      </c>
      <c r="I15" s="29">
        <v>2356</v>
      </c>
      <c r="J15" s="26">
        <v>1.07</v>
      </c>
      <c r="K15" s="48">
        <v>2.24</v>
      </c>
    </row>
    <row r="16" spans="1:11" s="26" customFormat="1" ht="30.75" customHeight="1">
      <c r="A16" s="18" t="s">
        <v>95</v>
      </c>
      <c r="B16" s="19" t="s">
        <v>96</v>
      </c>
      <c r="C16" s="32"/>
      <c r="D16" s="64"/>
      <c r="E16" s="63"/>
      <c r="F16" s="65"/>
      <c r="G16" s="63"/>
      <c r="H16" s="65"/>
      <c r="I16" s="29"/>
      <c r="K16" s="48"/>
    </row>
    <row r="17" spans="1:11" s="26" customFormat="1" ht="15">
      <c r="A17" s="18" t="s">
        <v>97</v>
      </c>
      <c r="B17" s="19" t="s">
        <v>96</v>
      </c>
      <c r="C17" s="32"/>
      <c r="D17" s="64"/>
      <c r="E17" s="63"/>
      <c r="F17" s="65"/>
      <c r="G17" s="63"/>
      <c r="H17" s="65"/>
      <c r="I17" s="29"/>
      <c r="K17" s="48"/>
    </row>
    <row r="18" spans="1:11" s="26" customFormat="1" ht="15">
      <c r="A18" s="18" t="s">
        <v>98</v>
      </c>
      <c r="B18" s="19" t="s">
        <v>99</v>
      </c>
      <c r="C18" s="32"/>
      <c r="D18" s="64"/>
      <c r="E18" s="63"/>
      <c r="F18" s="65"/>
      <c r="G18" s="63"/>
      <c r="H18" s="65"/>
      <c r="I18" s="29"/>
      <c r="K18" s="48"/>
    </row>
    <row r="19" spans="1:11" s="26" customFormat="1" ht="15">
      <c r="A19" s="18" t="s">
        <v>100</v>
      </c>
      <c r="B19" s="19" t="s">
        <v>96</v>
      </c>
      <c r="C19" s="32"/>
      <c r="D19" s="64"/>
      <c r="E19" s="63"/>
      <c r="F19" s="65"/>
      <c r="G19" s="63"/>
      <c r="H19" s="65"/>
      <c r="I19" s="29"/>
      <c r="K19" s="48"/>
    </row>
    <row r="20" spans="1:11" s="26" customFormat="1" ht="15">
      <c r="A20" s="103" t="s">
        <v>126</v>
      </c>
      <c r="B20" s="104"/>
      <c r="C20" s="105"/>
      <c r="D20" s="106"/>
      <c r="E20" s="105"/>
      <c r="F20" s="107"/>
      <c r="G20" s="105"/>
      <c r="H20" s="65">
        <v>2.83</v>
      </c>
      <c r="I20" s="29"/>
      <c r="K20" s="48"/>
    </row>
    <row r="21" spans="1:11" s="26" customFormat="1" ht="15">
      <c r="A21" s="108" t="s">
        <v>119</v>
      </c>
      <c r="B21" s="104" t="s">
        <v>96</v>
      </c>
      <c r="C21" s="105"/>
      <c r="D21" s="106"/>
      <c r="E21" s="105"/>
      <c r="F21" s="107"/>
      <c r="G21" s="105"/>
      <c r="H21" s="107">
        <v>0.12</v>
      </c>
      <c r="I21" s="29"/>
      <c r="K21" s="48"/>
    </row>
    <row r="22" spans="1:11" s="26" customFormat="1" ht="15">
      <c r="A22" s="103" t="s">
        <v>126</v>
      </c>
      <c r="B22" s="104"/>
      <c r="C22" s="105"/>
      <c r="D22" s="106"/>
      <c r="E22" s="105"/>
      <c r="F22" s="107"/>
      <c r="G22" s="105"/>
      <c r="H22" s="65">
        <f>H21</f>
        <v>0.12</v>
      </c>
      <c r="I22" s="29"/>
      <c r="K22" s="48"/>
    </row>
    <row r="23" spans="1:11" s="26" customFormat="1" ht="30">
      <c r="A23" s="103" t="s">
        <v>11</v>
      </c>
      <c r="B23" s="123" t="s">
        <v>12</v>
      </c>
      <c r="C23" s="63">
        <f>F23*12</f>
        <v>0</v>
      </c>
      <c r="D23" s="64">
        <f>G23*I23</f>
        <v>127789.44</v>
      </c>
      <c r="E23" s="63">
        <f>H23*12</f>
        <v>54.24</v>
      </c>
      <c r="F23" s="65"/>
      <c r="G23" s="63">
        <f>H23*12</f>
        <v>54.24</v>
      </c>
      <c r="H23" s="65">
        <v>4.52</v>
      </c>
      <c r="I23" s="29">
        <v>2356</v>
      </c>
      <c r="J23" s="26">
        <v>1.07</v>
      </c>
      <c r="K23" s="48">
        <v>3.58</v>
      </c>
    </row>
    <row r="24" spans="1:11" s="26" customFormat="1" ht="15">
      <c r="A24" s="124" t="s">
        <v>86</v>
      </c>
      <c r="B24" s="125" t="s">
        <v>12</v>
      </c>
      <c r="C24" s="63"/>
      <c r="D24" s="64"/>
      <c r="E24" s="63"/>
      <c r="F24" s="65"/>
      <c r="G24" s="63"/>
      <c r="H24" s="65"/>
      <c r="I24" s="29"/>
      <c r="K24" s="48"/>
    </row>
    <row r="25" spans="1:11" s="26" customFormat="1" ht="15">
      <c r="A25" s="124" t="s">
        <v>87</v>
      </c>
      <c r="B25" s="125" t="s">
        <v>12</v>
      </c>
      <c r="C25" s="63"/>
      <c r="D25" s="64"/>
      <c r="E25" s="63"/>
      <c r="F25" s="65"/>
      <c r="G25" s="63"/>
      <c r="H25" s="65"/>
      <c r="I25" s="29"/>
      <c r="K25" s="48"/>
    </row>
    <row r="26" spans="1:11" s="26" customFormat="1" ht="15">
      <c r="A26" s="124" t="s">
        <v>111</v>
      </c>
      <c r="B26" s="125" t="s">
        <v>112</v>
      </c>
      <c r="C26" s="63"/>
      <c r="D26" s="64"/>
      <c r="E26" s="63"/>
      <c r="F26" s="65"/>
      <c r="G26" s="63"/>
      <c r="H26" s="65"/>
      <c r="I26" s="29"/>
      <c r="K26" s="48"/>
    </row>
    <row r="27" spans="1:11" s="26" customFormat="1" ht="15">
      <c r="A27" s="124" t="s">
        <v>88</v>
      </c>
      <c r="B27" s="125" t="s">
        <v>12</v>
      </c>
      <c r="C27" s="63"/>
      <c r="D27" s="64"/>
      <c r="E27" s="63"/>
      <c r="F27" s="65"/>
      <c r="G27" s="63"/>
      <c r="H27" s="65"/>
      <c r="I27" s="29"/>
      <c r="K27" s="48"/>
    </row>
    <row r="28" spans="1:11" s="26" customFormat="1" ht="25.5">
      <c r="A28" s="124" t="s">
        <v>89</v>
      </c>
      <c r="B28" s="125" t="s">
        <v>13</v>
      </c>
      <c r="C28" s="63"/>
      <c r="D28" s="64"/>
      <c r="E28" s="63"/>
      <c r="F28" s="65"/>
      <c r="G28" s="63"/>
      <c r="H28" s="65"/>
      <c r="I28" s="29"/>
      <c r="K28" s="48"/>
    </row>
    <row r="29" spans="1:11" s="26" customFormat="1" ht="15">
      <c r="A29" s="124" t="s">
        <v>101</v>
      </c>
      <c r="B29" s="125" t="s">
        <v>12</v>
      </c>
      <c r="C29" s="63"/>
      <c r="D29" s="64"/>
      <c r="E29" s="63"/>
      <c r="F29" s="65"/>
      <c r="G29" s="63"/>
      <c r="H29" s="65"/>
      <c r="I29" s="29"/>
      <c r="K29" s="48"/>
    </row>
    <row r="30" spans="1:11" s="26" customFormat="1" ht="15">
      <c r="A30" s="124" t="s">
        <v>102</v>
      </c>
      <c r="B30" s="125" t="s">
        <v>12</v>
      </c>
      <c r="C30" s="63"/>
      <c r="D30" s="64"/>
      <c r="E30" s="63"/>
      <c r="F30" s="65"/>
      <c r="G30" s="63"/>
      <c r="H30" s="65"/>
      <c r="I30" s="29"/>
      <c r="K30" s="48"/>
    </row>
    <row r="31" spans="1:11" s="26" customFormat="1" ht="25.5">
      <c r="A31" s="124" t="s">
        <v>103</v>
      </c>
      <c r="B31" s="125" t="s">
        <v>90</v>
      </c>
      <c r="C31" s="63"/>
      <c r="D31" s="64"/>
      <c r="E31" s="63"/>
      <c r="F31" s="65"/>
      <c r="G31" s="63"/>
      <c r="H31" s="65"/>
      <c r="I31" s="29"/>
      <c r="K31" s="48"/>
    </row>
    <row r="32" spans="1:11" s="33" customFormat="1" ht="15">
      <c r="A32" s="126" t="s">
        <v>14</v>
      </c>
      <c r="B32" s="127" t="s">
        <v>15</v>
      </c>
      <c r="C32" s="63">
        <f>F32*12</f>
        <v>0</v>
      </c>
      <c r="D32" s="64">
        <f aca="true" t="shared" si="0" ref="D32:D42">G32*I32</f>
        <v>21204</v>
      </c>
      <c r="E32" s="63">
        <f>H32*12</f>
        <v>9</v>
      </c>
      <c r="F32" s="66"/>
      <c r="G32" s="63">
        <f aca="true" t="shared" si="1" ref="G32:G42">H32*12</f>
        <v>9</v>
      </c>
      <c r="H32" s="65">
        <v>0.75</v>
      </c>
      <c r="I32" s="29">
        <v>2356</v>
      </c>
      <c r="J32" s="26">
        <v>1.07</v>
      </c>
      <c r="K32" s="48">
        <v>0.6</v>
      </c>
    </row>
    <row r="33" spans="1:11" s="26" customFormat="1" ht="15">
      <c r="A33" s="126" t="s">
        <v>16</v>
      </c>
      <c r="B33" s="127" t="s">
        <v>17</v>
      </c>
      <c r="C33" s="63">
        <f>F33*12</f>
        <v>0</v>
      </c>
      <c r="D33" s="64">
        <f t="shared" si="0"/>
        <v>69266.4</v>
      </c>
      <c r="E33" s="63">
        <f>H33*12</f>
        <v>29.4</v>
      </c>
      <c r="F33" s="66"/>
      <c r="G33" s="63">
        <f t="shared" si="1"/>
        <v>29.4</v>
      </c>
      <c r="H33" s="65">
        <v>2.45</v>
      </c>
      <c r="I33" s="29">
        <v>2356</v>
      </c>
      <c r="J33" s="26">
        <v>1.07</v>
      </c>
      <c r="K33" s="48">
        <v>1.94</v>
      </c>
    </row>
    <row r="34" spans="1:11" s="29" customFormat="1" ht="30">
      <c r="A34" s="126" t="s">
        <v>54</v>
      </c>
      <c r="B34" s="127" t="s">
        <v>10</v>
      </c>
      <c r="C34" s="67"/>
      <c r="D34" s="64">
        <v>2042.21</v>
      </c>
      <c r="E34" s="67">
        <f>H34*12</f>
        <v>0.84</v>
      </c>
      <c r="F34" s="66"/>
      <c r="G34" s="63">
        <f>D34/I34</f>
        <v>0.87</v>
      </c>
      <c r="H34" s="65">
        <f>G34/12</f>
        <v>0.07</v>
      </c>
      <c r="I34" s="29">
        <v>2356</v>
      </c>
      <c r="J34" s="26">
        <v>1.07</v>
      </c>
      <c r="K34" s="48">
        <v>0.05</v>
      </c>
    </row>
    <row r="35" spans="1:11" s="29" customFormat="1" ht="33" customHeight="1">
      <c r="A35" s="126" t="s">
        <v>79</v>
      </c>
      <c r="B35" s="127" t="s">
        <v>10</v>
      </c>
      <c r="C35" s="67"/>
      <c r="D35" s="64">
        <v>2042.21</v>
      </c>
      <c r="E35" s="67"/>
      <c r="F35" s="66"/>
      <c r="G35" s="63">
        <f>D35/I35</f>
        <v>0.87</v>
      </c>
      <c r="H35" s="65">
        <f>G35/12</f>
        <v>0.07</v>
      </c>
      <c r="I35" s="29">
        <v>2356</v>
      </c>
      <c r="J35" s="26">
        <v>1.07</v>
      </c>
      <c r="K35" s="48">
        <v>0.05</v>
      </c>
    </row>
    <row r="36" spans="1:11" s="29" customFormat="1" ht="18.75" customHeight="1">
      <c r="A36" s="126" t="s">
        <v>125</v>
      </c>
      <c r="B36" s="127" t="s">
        <v>10</v>
      </c>
      <c r="C36" s="67"/>
      <c r="D36" s="64">
        <v>12896.1</v>
      </c>
      <c r="E36" s="67"/>
      <c r="F36" s="66"/>
      <c r="G36" s="63">
        <f>D36/I36</f>
        <v>5.47</v>
      </c>
      <c r="H36" s="65">
        <f>G36/12</f>
        <v>0.46</v>
      </c>
      <c r="I36" s="29">
        <v>2356</v>
      </c>
      <c r="J36" s="26">
        <v>1.07</v>
      </c>
      <c r="K36" s="48">
        <v>0.36</v>
      </c>
    </row>
    <row r="37" spans="1:11" s="29" customFormat="1" ht="30" hidden="1">
      <c r="A37" s="126" t="s">
        <v>55</v>
      </c>
      <c r="B37" s="127" t="s">
        <v>13</v>
      </c>
      <c r="C37" s="67"/>
      <c r="D37" s="64">
        <f t="shared" si="0"/>
        <v>0</v>
      </c>
      <c r="E37" s="67"/>
      <c r="F37" s="66"/>
      <c r="G37" s="63">
        <f t="shared" si="1"/>
        <v>0</v>
      </c>
      <c r="H37" s="65">
        <v>0</v>
      </c>
      <c r="I37" s="29">
        <v>2356</v>
      </c>
      <c r="J37" s="26">
        <v>1.07</v>
      </c>
      <c r="K37" s="48">
        <v>0</v>
      </c>
    </row>
    <row r="38" spans="1:11" s="29" customFormat="1" ht="30" hidden="1">
      <c r="A38" s="126" t="s">
        <v>56</v>
      </c>
      <c r="B38" s="127" t="s">
        <v>13</v>
      </c>
      <c r="C38" s="67"/>
      <c r="D38" s="64">
        <f t="shared" si="0"/>
        <v>0</v>
      </c>
      <c r="E38" s="67"/>
      <c r="F38" s="66"/>
      <c r="G38" s="63">
        <f t="shared" si="1"/>
        <v>0</v>
      </c>
      <c r="H38" s="65">
        <v>0</v>
      </c>
      <c r="I38" s="29">
        <v>2356</v>
      </c>
      <c r="J38" s="26">
        <v>1.07</v>
      </c>
      <c r="K38" s="48">
        <v>0</v>
      </c>
    </row>
    <row r="39" spans="1:11" s="29" customFormat="1" ht="15" hidden="1">
      <c r="A39" s="126"/>
      <c r="B39" s="127"/>
      <c r="C39" s="67"/>
      <c r="D39" s="64"/>
      <c r="E39" s="67"/>
      <c r="F39" s="66"/>
      <c r="G39" s="63"/>
      <c r="H39" s="65"/>
      <c r="I39" s="29">
        <v>2356</v>
      </c>
      <c r="J39" s="26"/>
      <c r="K39" s="48"/>
    </row>
    <row r="40" spans="1:11" s="29" customFormat="1" ht="30">
      <c r="A40" s="126" t="s">
        <v>139</v>
      </c>
      <c r="B40" s="127" t="s">
        <v>13</v>
      </c>
      <c r="C40" s="67"/>
      <c r="D40" s="64">
        <v>12896.11</v>
      </c>
      <c r="E40" s="67"/>
      <c r="F40" s="66"/>
      <c r="G40" s="63">
        <f>D40/I40</f>
        <v>5.47</v>
      </c>
      <c r="H40" s="65">
        <f>G40/12</f>
        <v>0.46</v>
      </c>
      <c r="I40" s="29">
        <v>2356</v>
      </c>
      <c r="J40" s="26"/>
      <c r="K40" s="48"/>
    </row>
    <row r="41" spans="1:11" s="29" customFormat="1" ht="30">
      <c r="A41" s="126" t="s">
        <v>24</v>
      </c>
      <c r="B41" s="127"/>
      <c r="C41" s="67">
        <f>F41*12</f>
        <v>0</v>
      </c>
      <c r="D41" s="64">
        <f t="shared" si="0"/>
        <v>5937.12</v>
      </c>
      <c r="E41" s="67">
        <f>H41*12</f>
        <v>2.52</v>
      </c>
      <c r="F41" s="66"/>
      <c r="G41" s="63">
        <f t="shared" si="1"/>
        <v>2.52</v>
      </c>
      <c r="H41" s="65">
        <v>0.21</v>
      </c>
      <c r="I41" s="29">
        <v>2356</v>
      </c>
      <c r="J41" s="26">
        <v>1.07</v>
      </c>
      <c r="K41" s="48">
        <v>0.14</v>
      </c>
    </row>
    <row r="42" spans="1:11" s="26" customFormat="1" ht="15">
      <c r="A42" s="126" t="s">
        <v>26</v>
      </c>
      <c r="B42" s="127" t="s">
        <v>27</v>
      </c>
      <c r="C42" s="67">
        <f>F42*12</f>
        <v>0</v>
      </c>
      <c r="D42" s="64">
        <f t="shared" si="0"/>
        <v>1696.32</v>
      </c>
      <c r="E42" s="67">
        <f>H42*12</f>
        <v>0.72</v>
      </c>
      <c r="F42" s="66"/>
      <c r="G42" s="63">
        <f t="shared" si="1"/>
        <v>0.72</v>
      </c>
      <c r="H42" s="65">
        <v>0.06</v>
      </c>
      <c r="I42" s="29">
        <v>2356</v>
      </c>
      <c r="J42" s="26">
        <v>1.07</v>
      </c>
      <c r="K42" s="48">
        <v>0.03</v>
      </c>
    </row>
    <row r="43" spans="1:11" s="26" customFormat="1" ht="15">
      <c r="A43" s="126" t="s">
        <v>28</v>
      </c>
      <c r="B43" s="128" t="s">
        <v>29</v>
      </c>
      <c r="C43" s="117">
        <f>F43*12</f>
        <v>0</v>
      </c>
      <c r="D43" s="64">
        <f>G43*I43</f>
        <v>1130.88</v>
      </c>
      <c r="E43" s="117">
        <f>H43*12</f>
        <v>0.48</v>
      </c>
      <c r="F43" s="118"/>
      <c r="G43" s="63">
        <f>12*H43</f>
        <v>0.48</v>
      </c>
      <c r="H43" s="65">
        <v>0.04</v>
      </c>
      <c r="I43" s="29">
        <v>2356</v>
      </c>
      <c r="J43" s="26">
        <v>1.07</v>
      </c>
      <c r="K43" s="48">
        <v>0.02</v>
      </c>
    </row>
    <row r="44" spans="1:11" s="33" customFormat="1" ht="30">
      <c r="A44" s="126" t="s">
        <v>25</v>
      </c>
      <c r="B44" s="127" t="s">
        <v>104</v>
      </c>
      <c r="C44" s="67">
        <f>F44*12</f>
        <v>0</v>
      </c>
      <c r="D44" s="64">
        <f>G44*I44</f>
        <v>1413.6</v>
      </c>
      <c r="E44" s="67">
        <f>H44*12</f>
        <v>0.6</v>
      </c>
      <c r="F44" s="66"/>
      <c r="G44" s="63">
        <f>12*H44</f>
        <v>0.6</v>
      </c>
      <c r="H44" s="65">
        <v>0.05</v>
      </c>
      <c r="I44" s="29">
        <v>2356</v>
      </c>
      <c r="J44" s="26">
        <v>1.07</v>
      </c>
      <c r="K44" s="48">
        <v>0.03</v>
      </c>
    </row>
    <row r="45" spans="1:11" s="33" customFormat="1" ht="15">
      <c r="A45" s="126" t="s">
        <v>37</v>
      </c>
      <c r="B45" s="127"/>
      <c r="C45" s="63"/>
      <c r="D45" s="63">
        <f>D47+D48+D49+D50+D51+D52+D53+D54+D55+D56+D57</f>
        <v>16194.77</v>
      </c>
      <c r="E45" s="63"/>
      <c r="F45" s="66"/>
      <c r="G45" s="63">
        <f>D45/I45</f>
        <v>6.87</v>
      </c>
      <c r="H45" s="65">
        <f>G45/12</f>
        <v>0.57</v>
      </c>
      <c r="I45" s="29">
        <v>2356</v>
      </c>
      <c r="J45" s="26">
        <v>1.07</v>
      </c>
      <c r="K45" s="48">
        <v>0.76</v>
      </c>
    </row>
    <row r="46" spans="1:12" s="29" customFormat="1" ht="15" hidden="1">
      <c r="A46" s="129" t="s">
        <v>65</v>
      </c>
      <c r="B46" s="101" t="s">
        <v>18</v>
      </c>
      <c r="C46" s="68"/>
      <c r="D46" s="69"/>
      <c r="E46" s="68"/>
      <c r="F46" s="70"/>
      <c r="G46" s="68"/>
      <c r="H46" s="70">
        <v>0</v>
      </c>
      <c r="I46" s="29">
        <v>2356</v>
      </c>
      <c r="J46" s="26">
        <v>1.07</v>
      </c>
      <c r="K46" s="48">
        <v>0</v>
      </c>
      <c r="L46" s="33"/>
    </row>
    <row r="47" spans="1:12" s="29" customFormat="1" ht="29.25" customHeight="1">
      <c r="A47" s="129" t="s">
        <v>140</v>
      </c>
      <c r="B47" s="101" t="s">
        <v>18</v>
      </c>
      <c r="C47" s="68"/>
      <c r="D47" s="69">
        <v>622.74</v>
      </c>
      <c r="E47" s="68"/>
      <c r="F47" s="70"/>
      <c r="G47" s="68"/>
      <c r="H47" s="70"/>
      <c r="I47" s="29">
        <v>2356</v>
      </c>
      <c r="J47" s="26">
        <v>1.07</v>
      </c>
      <c r="K47" s="48">
        <v>0.01</v>
      </c>
      <c r="L47" s="33"/>
    </row>
    <row r="48" spans="1:12" s="29" customFormat="1" ht="15">
      <c r="A48" s="129" t="s">
        <v>19</v>
      </c>
      <c r="B48" s="101" t="s">
        <v>23</v>
      </c>
      <c r="C48" s="68">
        <f>F48*12</f>
        <v>0</v>
      </c>
      <c r="D48" s="69">
        <v>459.48</v>
      </c>
      <c r="E48" s="68">
        <f>H48*12</f>
        <v>0</v>
      </c>
      <c r="F48" s="70"/>
      <c r="G48" s="68"/>
      <c r="H48" s="70"/>
      <c r="I48" s="29">
        <v>2356</v>
      </c>
      <c r="J48" s="26">
        <v>1.07</v>
      </c>
      <c r="K48" s="48">
        <v>0.01</v>
      </c>
      <c r="L48" s="33"/>
    </row>
    <row r="49" spans="1:12" s="29" customFormat="1" ht="15">
      <c r="A49" s="129" t="s">
        <v>121</v>
      </c>
      <c r="B49" s="102" t="s">
        <v>18</v>
      </c>
      <c r="C49" s="68"/>
      <c r="D49" s="69">
        <v>818.74</v>
      </c>
      <c r="E49" s="68"/>
      <c r="F49" s="70"/>
      <c r="G49" s="68"/>
      <c r="H49" s="70"/>
      <c r="I49" s="29">
        <v>2356</v>
      </c>
      <c r="J49" s="26"/>
      <c r="K49" s="48"/>
      <c r="L49" s="33"/>
    </row>
    <row r="50" spans="1:12" s="29" customFormat="1" ht="15">
      <c r="A50" s="129" t="s">
        <v>142</v>
      </c>
      <c r="B50" s="101" t="s">
        <v>18</v>
      </c>
      <c r="C50" s="68">
        <f>F50*12</f>
        <v>0</v>
      </c>
      <c r="D50" s="69">
        <v>1683.06</v>
      </c>
      <c r="E50" s="68">
        <f>H50*12</f>
        <v>0</v>
      </c>
      <c r="F50" s="70"/>
      <c r="G50" s="68"/>
      <c r="H50" s="70"/>
      <c r="I50" s="29">
        <v>2356</v>
      </c>
      <c r="J50" s="26">
        <v>1.07</v>
      </c>
      <c r="K50" s="48">
        <v>0.32</v>
      </c>
      <c r="L50" s="33"/>
    </row>
    <row r="51" spans="1:12" s="29" customFormat="1" ht="25.5">
      <c r="A51" s="129" t="s">
        <v>133</v>
      </c>
      <c r="B51" s="102" t="s">
        <v>13</v>
      </c>
      <c r="C51" s="68"/>
      <c r="D51" s="68">
        <v>1255.55</v>
      </c>
      <c r="E51" s="68"/>
      <c r="F51" s="70"/>
      <c r="G51" s="68"/>
      <c r="H51" s="70"/>
      <c r="I51" s="29">
        <v>2356</v>
      </c>
      <c r="J51" s="26"/>
      <c r="K51" s="48"/>
      <c r="L51" s="33"/>
    </row>
    <row r="52" spans="1:12" s="29" customFormat="1" ht="15">
      <c r="A52" s="129" t="s">
        <v>63</v>
      </c>
      <c r="B52" s="101" t="s">
        <v>18</v>
      </c>
      <c r="C52" s="68">
        <f>F52*12</f>
        <v>0</v>
      </c>
      <c r="D52" s="69">
        <v>875.61</v>
      </c>
      <c r="E52" s="68">
        <f>H52*12</f>
        <v>0</v>
      </c>
      <c r="F52" s="70"/>
      <c r="G52" s="68"/>
      <c r="H52" s="70"/>
      <c r="I52" s="29">
        <v>2356</v>
      </c>
      <c r="J52" s="26">
        <v>1.07</v>
      </c>
      <c r="K52" s="48">
        <v>0.02</v>
      </c>
      <c r="L52" s="33"/>
    </row>
    <row r="53" spans="1:12" s="29" customFormat="1" ht="15">
      <c r="A53" s="129" t="s">
        <v>20</v>
      </c>
      <c r="B53" s="101" t="s">
        <v>18</v>
      </c>
      <c r="C53" s="68">
        <f>F53*12</f>
        <v>0</v>
      </c>
      <c r="D53" s="69">
        <v>3903.72</v>
      </c>
      <c r="E53" s="68">
        <f>H53*12</f>
        <v>0</v>
      </c>
      <c r="F53" s="70"/>
      <c r="G53" s="68"/>
      <c r="H53" s="70"/>
      <c r="I53" s="29">
        <v>2356</v>
      </c>
      <c r="J53" s="26">
        <v>1.07</v>
      </c>
      <c r="K53" s="48">
        <v>0.11</v>
      </c>
      <c r="L53" s="33"/>
    </row>
    <row r="54" spans="1:12" s="29" customFormat="1" ht="15">
      <c r="A54" s="129" t="s">
        <v>21</v>
      </c>
      <c r="B54" s="101" t="s">
        <v>18</v>
      </c>
      <c r="C54" s="68">
        <f>F54*12</f>
        <v>0</v>
      </c>
      <c r="D54" s="69">
        <v>918.95</v>
      </c>
      <c r="E54" s="68">
        <f>H54*12</f>
        <v>0</v>
      </c>
      <c r="F54" s="70"/>
      <c r="G54" s="68"/>
      <c r="H54" s="70"/>
      <c r="I54" s="29">
        <v>2356</v>
      </c>
      <c r="J54" s="26">
        <v>1.07</v>
      </c>
      <c r="K54" s="48">
        <v>0.02</v>
      </c>
      <c r="L54" s="33"/>
    </row>
    <row r="55" spans="1:12" s="29" customFormat="1" ht="15">
      <c r="A55" s="129" t="s">
        <v>60</v>
      </c>
      <c r="B55" s="101" t="s">
        <v>23</v>
      </c>
      <c r="C55" s="68"/>
      <c r="D55" s="69">
        <v>1751.23</v>
      </c>
      <c r="E55" s="68"/>
      <c r="F55" s="70"/>
      <c r="G55" s="68"/>
      <c r="H55" s="70"/>
      <c r="I55" s="29">
        <v>2356</v>
      </c>
      <c r="J55" s="26">
        <v>1.07</v>
      </c>
      <c r="K55" s="48">
        <v>0.05</v>
      </c>
      <c r="L55" s="33"/>
    </row>
    <row r="56" spans="1:12" s="29" customFormat="1" ht="25.5">
      <c r="A56" s="129" t="s">
        <v>22</v>
      </c>
      <c r="B56" s="101" t="s">
        <v>18</v>
      </c>
      <c r="C56" s="68">
        <f>F56*12</f>
        <v>0</v>
      </c>
      <c r="D56" s="69">
        <v>1850.02</v>
      </c>
      <c r="E56" s="68">
        <f>H56*12</f>
        <v>0</v>
      </c>
      <c r="F56" s="70"/>
      <c r="G56" s="68"/>
      <c r="H56" s="70"/>
      <c r="I56" s="29">
        <v>2356</v>
      </c>
      <c r="J56" s="26">
        <v>1.07</v>
      </c>
      <c r="K56" s="48">
        <v>0.05</v>
      </c>
      <c r="L56" s="33"/>
    </row>
    <row r="57" spans="1:12" s="29" customFormat="1" ht="25.5">
      <c r="A57" s="129" t="s">
        <v>141</v>
      </c>
      <c r="B57" s="101" t="s">
        <v>18</v>
      </c>
      <c r="C57" s="68"/>
      <c r="D57" s="69">
        <v>2055.67</v>
      </c>
      <c r="E57" s="68"/>
      <c r="F57" s="70"/>
      <c r="G57" s="68"/>
      <c r="H57" s="70"/>
      <c r="I57" s="29">
        <v>2356</v>
      </c>
      <c r="J57" s="26">
        <v>1.07</v>
      </c>
      <c r="K57" s="48">
        <v>0.01</v>
      </c>
      <c r="L57" s="33"/>
    </row>
    <row r="58" spans="1:12" s="29" customFormat="1" ht="15" hidden="1">
      <c r="A58" s="129" t="s">
        <v>66</v>
      </c>
      <c r="B58" s="101" t="s">
        <v>18</v>
      </c>
      <c r="C58" s="71"/>
      <c r="D58" s="69"/>
      <c r="E58" s="71"/>
      <c r="F58" s="70"/>
      <c r="G58" s="68"/>
      <c r="H58" s="70"/>
      <c r="I58" s="29">
        <v>2356</v>
      </c>
      <c r="J58" s="26">
        <v>1.07</v>
      </c>
      <c r="K58" s="48">
        <v>0</v>
      </c>
      <c r="L58" s="33"/>
    </row>
    <row r="59" spans="1:12" s="29" customFormat="1" ht="15" hidden="1">
      <c r="A59" s="129"/>
      <c r="B59" s="101"/>
      <c r="C59" s="68"/>
      <c r="D59" s="69"/>
      <c r="E59" s="68"/>
      <c r="F59" s="70"/>
      <c r="G59" s="68"/>
      <c r="H59" s="70"/>
      <c r="I59" s="29">
        <v>2356</v>
      </c>
      <c r="J59" s="26"/>
      <c r="K59" s="48"/>
      <c r="L59" s="33"/>
    </row>
    <row r="60" spans="1:11" s="33" customFormat="1" ht="30">
      <c r="A60" s="126" t="s">
        <v>46</v>
      </c>
      <c r="B60" s="127"/>
      <c r="C60" s="63"/>
      <c r="D60" s="63">
        <f>D61+D63+D64+D69+D70+D71+D72</f>
        <v>45837.59</v>
      </c>
      <c r="E60" s="63"/>
      <c r="F60" s="66"/>
      <c r="G60" s="63">
        <f>D60/I60</f>
        <v>19.46</v>
      </c>
      <c r="H60" s="65">
        <f>G60/12+0.01</f>
        <v>1.63</v>
      </c>
      <c r="I60" s="29">
        <v>2356</v>
      </c>
      <c r="J60" s="26">
        <v>1.07</v>
      </c>
      <c r="K60" s="48">
        <v>1.25</v>
      </c>
    </row>
    <row r="61" spans="1:12" s="29" customFormat="1" ht="15">
      <c r="A61" s="129" t="s">
        <v>38</v>
      </c>
      <c r="B61" s="101" t="s">
        <v>64</v>
      </c>
      <c r="C61" s="68"/>
      <c r="D61" s="69">
        <v>2626.83</v>
      </c>
      <c r="E61" s="68"/>
      <c r="F61" s="70"/>
      <c r="G61" s="68"/>
      <c r="H61" s="70"/>
      <c r="I61" s="29">
        <v>2356</v>
      </c>
      <c r="J61" s="26">
        <v>1.07</v>
      </c>
      <c r="K61" s="48">
        <v>0.07</v>
      </c>
      <c r="L61" s="33"/>
    </row>
    <row r="62" spans="1:12" s="29" customFormat="1" ht="15" hidden="1">
      <c r="A62" s="129" t="s">
        <v>85</v>
      </c>
      <c r="B62" s="101" t="s">
        <v>70</v>
      </c>
      <c r="C62" s="68"/>
      <c r="D62" s="69"/>
      <c r="E62" s="68"/>
      <c r="F62" s="70"/>
      <c r="G62" s="68"/>
      <c r="H62" s="70"/>
      <c r="I62" s="29">
        <v>2356</v>
      </c>
      <c r="J62" s="26">
        <v>1.07</v>
      </c>
      <c r="K62" s="48">
        <v>0</v>
      </c>
      <c r="L62" s="33"/>
    </row>
    <row r="63" spans="1:12" s="29" customFormat="1" ht="15">
      <c r="A63" s="129" t="s">
        <v>71</v>
      </c>
      <c r="B63" s="101" t="s">
        <v>70</v>
      </c>
      <c r="C63" s="68"/>
      <c r="D63" s="69">
        <v>1837.85</v>
      </c>
      <c r="E63" s="68"/>
      <c r="F63" s="70"/>
      <c r="G63" s="68"/>
      <c r="H63" s="70"/>
      <c r="I63" s="29">
        <v>2356</v>
      </c>
      <c r="J63" s="26">
        <v>1.07</v>
      </c>
      <c r="K63" s="48">
        <v>0.05</v>
      </c>
      <c r="L63" s="33"/>
    </row>
    <row r="64" spans="1:12" s="29" customFormat="1" ht="25.5">
      <c r="A64" s="129" t="s">
        <v>67</v>
      </c>
      <c r="B64" s="101" t="s">
        <v>68</v>
      </c>
      <c r="C64" s="68"/>
      <c r="D64" s="69">
        <v>1751.2</v>
      </c>
      <c r="E64" s="68"/>
      <c r="F64" s="70"/>
      <c r="G64" s="68"/>
      <c r="H64" s="70"/>
      <c r="I64" s="29">
        <v>2356</v>
      </c>
      <c r="J64" s="26">
        <v>1.07</v>
      </c>
      <c r="K64" s="48">
        <v>0.05</v>
      </c>
      <c r="L64" s="33"/>
    </row>
    <row r="65" spans="1:12" s="29" customFormat="1" ht="15" hidden="1">
      <c r="A65" s="129" t="s">
        <v>40</v>
      </c>
      <c r="B65" s="101" t="s">
        <v>69</v>
      </c>
      <c r="C65" s="68"/>
      <c r="D65" s="69">
        <f>G65*I65</f>
        <v>0</v>
      </c>
      <c r="E65" s="68"/>
      <c r="F65" s="70"/>
      <c r="G65" s="68"/>
      <c r="H65" s="70"/>
      <c r="I65" s="29">
        <v>2356</v>
      </c>
      <c r="J65" s="26">
        <v>1.07</v>
      </c>
      <c r="K65" s="48">
        <v>0</v>
      </c>
      <c r="L65" s="33"/>
    </row>
    <row r="66" spans="1:12" s="29" customFormat="1" ht="15" hidden="1">
      <c r="A66" s="129" t="s">
        <v>52</v>
      </c>
      <c r="B66" s="101" t="s">
        <v>70</v>
      </c>
      <c r="C66" s="68"/>
      <c r="D66" s="69"/>
      <c r="E66" s="68"/>
      <c r="F66" s="70"/>
      <c r="G66" s="68"/>
      <c r="H66" s="70"/>
      <c r="I66" s="29">
        <v>2356</v>
      </c>
      <c r="J66" s="26">
        <v>1.07</v>
      </c>
      <c r="K66" s="48">
        <v>0</v>
      </c>
      <c r="L66" s="33"/>
    </row>
    <row r="67" spans="1:12" s="29" customFormat="1" ht="15" hidden="1">
      <c r="A67" s="129" t="s">
        <v>53</v>
      </c>
      <c r="B67" s="101" t="s">
        <v>18</v>
      </c>
      <c r="C67" s="68"/>
      <c r="D67" s="69"/>
      <c r="E67" s="68"/>
      <c r="F67" s="70"/>
      <c r="G67" s="68"/>
      <c r="H67" s="70"/>
      <c r="I67" s="29">
        <v>2356</v>
      </c>
      <c r="J67" s="26">
        <v>1.07</v>
      </c>
      <c r="K67" s="48">
        <v>0</v>
      </c>
      <c r="L67" s="33"/>
    </row>
    <row r="68" spans="1:12" s="29" customFormat="1" ht="25.5" hidden="1">
      <c r="A68" s="129" t="s">
        <v>50</v>
      </c>
      <c r="B68" s="101" t="s">
        <v>18</v>
      </c>
      <c r="C68" s="68"/>
      <c r="D68" s="69"/>
      <c r="E68" s="68"/>
      <c r="F68" s="70"/>
      <c r="G68" s="68"/>
      <c r="H68" s="70"/>
      <c r="I68" s="29">
        <v>2356</v>
      </c>
      <c r="J68" s="26">
        <v>1.07</v>
      </c>
      <c r="K68" s="48">
        <v>0</v>
      </c>
      <c r="L68" s="33"/>
    </row>
    <row r="69" spans="1:12" s="29" customFormat="1" ht="15">
      <c r="A69" s="129" t="s">
        <v>61</v>
      </c>
      <c r="B69" s="101" t="s">
        <v>10</v>
      </c>
      <c r="C69" s="71"/>
      <c r="D69" s="69">
        <v>6228.48</v>
      </c>
      <c r="E69" s="71"/>
      <c r="F69" s="70"/>
      <c r="G69" s="68"/>
      <c r="H69" s="70"/>
      <c r="I69" s="29">
        <v>2356</v>
      </c>
      <c r="J69" s="26">
        <v>1.07</v>
      </c>
      <c r="K69" s="48">
        <v>0.17</v>
      </c>
      <c r="L69" s="33"/>
    </row>
    <row r="70" spans="1:12" s="29" customFormat="1" ht="28.5" customHeight="1">
      <c r="A70" s="130" t="s">
        <v>135</v>
      </c>
      <c r="B70" s="102" t="s">
        <v>13</v>
      </c>
      <c r="C70" s="68"/>
      <c r="D70" s="68">
        <v>26704.95</v>
      </c>
      <c r="E70" s="68"/>
      <c r="F70" s="70"/>
      <c r="G70" s="68"/>
      <c r="H70" s="70"/>
      <c r="I70" s="29">
        <v>2356</v>
      </c>
      <c r="J70" s="26">
        <v>1.07</v>
      </c>
      <c r="K70" s="48">
        <v>0.47</v>
      </c>
      <c r="L70" s="33"/>
    </row>
    <row r="71" spans="1:12" s="29" customFormat="1" ht="27" customHeight="1">
      <c r="A71" s="129" t="s">
        <v>143</v>
      </c>
      <c r="B71" s="102" t="s">
        <v>13</v>
      </c>
      <c r="C71" s="68"/>
      <c r="D71" s="68">
        <v>1464.36</v>
      </c>
      <c r="E71" s="68"/>
      <c r="F71" s="70"/>
      <c r="G71" s="71"/>
      <c r="H71" s="95"/>
      <c r="I71" s="29">
        <v>2356</v>
      </c>
      <c r="J71" s="26"/>
      <c r="K71" s="48"/>
      <c r="L71" s="33"/>
    </row>
    <row r="72" spans="1:12" s="29" customFormat="1" ht="28.5" customHeight="1">
      <c r="A72" s="129" t="s">
        <v>149</v>
      </c>
      <c r="B72" s="102" t="s">
        <v>13</v>
      </c>
      <c r="C72" s="68"/>
      <c r="D72" s="68">
        <v>5223.92</v>
      </c>
      <c r="E72" s="68"/>
      <c r="F72" s="70"/>
      <c r="G72" s="71"/>
      <c r="H72" s="95"/>
      <c r="I72" s="29">
        <v>2356</v>
      </c>
      <c r="J72" s="26"/>
      <c r="K72" s="48"/>
      <c r="L72" s="33"/>
    </row>
    <row r="73" spans="1:12" s="29" customFormat="1" ht="30">
      <c r="A73" s="126" t="s">
        <v>47</v>
      </c>
      <c r="B73" s="101"/>
      <c r="C73" s="68"/>
      <c r="D73" s="63">
        <f>D75+D74</f>
        <v>8097.59</v>
      </c>
      <c r="E73" s="68"/>
      <c r="F73" s="70"/>
      <c r="G73" s="63">
        <f>D73/I73</f>
        <v>3.44</v>
      </c>
      <c r="H73" s="65">
        <f>G73/12</f>
        <v>0.29</v>
      </c>
      <c r="I73" s="29">
        <v>2356</v>
      </c>
      <c r="J73" s="26">
        <v>1.07</v>
      </c>
      <c r="K73" s="48">
        <v>0.07</v>
      </c>
      <c r="L73" s="33"/>
    </row>
    <row r="74" spans="1:12" s="29" customFormat="1" ht="15">
      <c r="A74" s="139" t="s">
        <v>151</v>
      </c>
      <c r="B74" s="140" t="s">
        <v>18</v>
      </c>
      <c r="C74" s="83"/>
      <c r="D74" s="105">
        <v>622.83</v>
      </c>
      <c r="E74" s="83"/>
      <c r="F74" s="87"/>
      <c r="G74" s="105"/>
      <c r="H74" s="107"/>
      <c r="I74" s="29">
        <v>2356</v>
      </c>
      <c r="J74" s="26"/>
      <c r="K74" s="48"/>
      <c r="L74" s="33"/>
    </row>
    <row r="75" spans="1:12" s="29" customFormat="1" ht="25.5">
      <c r="A75" s="129" t="s">
        <v>150</v>
      </c>
      <c r="B75" s="102" t="s">
        <v>13</v>
      </c>
      <c r="C75" s="68"/>
      <c r="D75" s="68">
        <v>7474.76</v>
      </c>
      <c r="E75" s="68"/>
      <c r="F75" s="70"/>
      <c r="G75" s="68"/>
      <c r="H75" s="70"/>
      <c r="I75" s="29">
        <v>2356</v>
      </c>
      <c r="J75" s="26">
        <v>1.07</v>
      </c>
      <c r="K75" s="48">
        <v>0.04</v>
      </c>
      <c r="L75" s="33"/>
    </row>
    <row r="76" spans="1:12" s="29" customFormat="1" ht="15" hidden="1">
      <c r="A76" s="129" t="s">
        <v>62</v>
      </c>
      <c r="B76" s="101" t="s">
        <v>10</v>
      </c>
      <c r="C76" s="68"/>
      <c r="D76" s="69">
        <f>G76*I76</f>
        <v>0</v>
      </c>
      <c r="E76" s="68"/>
      <c r="F76" s="70"/>
      <c r="G76" s="68">
        <f>H76*12</f>
        <v>0</v>
      </c>
      <c r="H76" s="70">
        <v>0</v>
      </c>
      <c r="I76" s="29">
        <v>2356</v>
      </c>
      <c r="J76" s="26">
        <v>1.07</v>
      </c>
      <c r="K76" s="48">
        <v>0</v>
      </c>
      <c r="L76" s="33"/>
    </row>
    <row r="77" spans="1:12" s="29" customFormat="1" ht="15">
      <c r="A77" s="126" t="s">
        <v>48</v>
      </c>
      <c r="B77" s="101"/>
      <c r="C77" s="68"/>
      <c r="D77" s="63">
        <f>D79+D80+D86</f>
        <v>20173.78</v>
      </c>
      <c r="E77" s="68"/>
      <c r="F77" s="70"/>
      <c r="G77" s="63">
        <f>D77/I77</f>
        <v>8.56</v>
      </c>
      <c r="H77" s="65">
        <f>G77/12</f>
        <v>0.71</v>
      </c>
      <c r="I77" s="29">
        <v>2356</v>
      </c>
      <c r="J77" s="26">
        <v>1.07</v>
      </c>
      <c r="K77" s="48">
        <v>0.2</v>
      </c>
      <c r="L77" s="33"/>
    </row>
    <row r="78" spans="1:12" s="29" customFormat="1" ht="15" hidden="1">
      <c r="A78" s="129" t="s">
        <v>41</v>
      </c>
      <c r="B78" s="101" t="s">
        <v>10</v>
      </c>
      <c r="C78" s="68"/>
      <c r="D78" s="69">
        <f aca="true" t="shared" si="2" ref="D78:D85">G78*I78</f>
        <v>0</v>
      </c>
      <c r="E78" s="68"/>
      <c r="F78" s="70"/>
      <c r="G78" s="68">
        <f>H78*12</f>
        <v>0</v>
      </c>
      <c r="H78" s="70">
        <v>0</v>
      </c>
      <c r="I78" s="29">
        <v>2356</v>
      </c>
      <c r="J78" s="26">
        <v>1.07</v>
      </c>
      <c r="K78" s="48">
        <v>0</v>
      </c>
      <c r="L78" s="33"/>
    </row>
    <row r="79" spans="1:12" s="29" customFormat="1" ht="15">
      <c r="A79" s="129" t="s">
        <v>42</v>
      </c>
      <c r="B79" s="101" t="s">
        <v>18</v>
      </c>
      <c r="C79" s="68"/>
      <c r="D79" s="69">
        <v>3152.7</v>
      </c>
      <c r="E79" s="68"/>
      <c r="F79" s="70"/>
      <c r="G79" s="68"/>
      <c r="H79" s="70"/>
      <c r="I79" s="29">
        <v>2356</v>
      </c>
      <c r="J79" s="26">
        <v>1.07</v>
      </c>
      <c r="K79" s="48">
        <v>0.18</v>
      </c>
      <c r="L79" s="33"/>
    </row>
    <row r="80" spans="1:12" s="29" customFormat="1" ht="15">
      <c r="A80" s="129" t="s">
        <v>43</v>
      </c>
      <c r="B80" s="101" t="s">
        <v>18</v>
      </c>
      <c r="C80" s="68"/>
      <c r="D80" s="69">
        <v>915.28</v>
      </c>
      <c r="E80" s="68"/>
      <c r="F80" s="70"/>
      <c r="G80" s="68"/>
      <c r="H80" s="70"/>
      <c r="I80" s="29">
        <v>2356</v>
      </c>
      <c r="J80" s="26">
        <v>1.07</v>
      </c>
      <c r="K80" s="48">
        <v>0.02</v>
      </c>
      <c r="L80" s="33"/>
    </row>
    <row r="81" spans="1:12" s="29" customFormat="1" ht="27.75" customHeight="1" hidden="1">
      <c r="A81" s="129" t="s">
        <v>51</v>
      </c>
      <c r="B81" s="101" t="s">
        <v>13</v>
      </c>
      <c r="C81" s="68"/>
      <c r="D81" s="69">
        <f t="shared" si="2"/>
        <v>0</v>
      </c>
      <c r="E81" s="68"/>
      <c r="F81" s="70"/>
      <c r="G81" s="68"/>
      <c r="H81" s="70"/>
      <c r="I81" s="29">
        <v>2356</v>
      </c>
      <c r="J81" s="26">
        <v>1.07</v>
      </c>
      <c r="K81" s="48">
        <v>0</v>
      </c>
      <c r="L81" s="33"/>
    </row>
    <row r="82" spans="1:12" s="29" customFormat="1" ht="25.5" hidden="1">
      <c r="A82" s="129" t="s">
        <v>77</v>
      </c>
      <c r="B82" s="101" t="s">
        <v>13</v>
      </c>
      <c r="C82" s="68"/>
      <c r="D82" s="69">
        <f t="shared" si="2"/>
        <v>0</v>
      </c>
      <c r="E82" s="68"/>
      <c r="F82" s="70"/>
      <c r="G82" s="68"/>
      <c r="H82" s="70"/>
      <c r="I82" s="29">
        <v>2356</v>
      </c>
      <c r="J82" s="26">
        <v>1.07</v>
      </c>
      <c r="K82" s="48">
        <v>0</v>
      </c>
      <c r="L82" s="33"/>
    </row>
    <row r="83" spans="1:12" s="29" customFormat="1" ht="25.5" hidden="1">
      <c r="A83" s="129" t="s">
        <v>72</v>
      </c>
      <c r="B83" s="101" t="s">
        <v>13</v>
      </c>
      <c r="C83" s="68"/>
      <c r="D83" s="69">
        <f t="shared" si="2"/>
        <v>0</v>
      </c>
      <c r="E83" s="68"/>
      <c r="F83" s="70"/>
      <c r="G83" s="68"/>
      <c r="H83" s="70"/>
      <c r="I83" s="29">
        <v>2356</v>
      </c>
      <c r="J83" s="26">
        <v>1.07</v>
      </c>
      <c r="K83" s="48">
        <v>0</v>
      </c>
      <c r="L83" s="33"/>
    </row>
    <row r="84" spans="1:12" s="29" customFormat="1" ht="25.5" hidden="1">
      <c r="A84" s="129" t="s">
        <v>78</v>
      </c>
      <c r="B84" s="101" t="s">
        <v>13</v>
      </c>
      <c r="C84" s="68"/>
      <c r="D84" s="69">
        <f t="shared" si="2"/>
        <v>0</v>
      </c>
      <c r="E84" s="68"/>
      <c r="F84" s="70"/>
      <c r="G84" s="68"/>
      <c r="H84" s="70"/>
      <c r="I84" s="29">
        <v>2356</v>
      </c>
      <c r="J84" s="26">
        <v>1.07</v>
      </c>
      <c r="K84" s="48">
        <v>0</v>
      </c>
      <c r="L84" s="33"/>
    </row>
    <row r="85" spans="1:12" s="29" customFormat="1" ht="25.5" hidden="1">
      <c r="A85" s="129" t="s">
        <v>76</v>
      </c>
      <c r="B85" s="101" t="s">
        <v>13</v>
      </c>
      <c r="C85" s="68"/>
      <c r="D85" s="69">
        <f t="shared" si="2"/>
        <v>0</v>
      </c>
      <c r="E85" s="68"/>
      <c r="F85" s="70"/>
      <c r="G85" s="68"/>
      <c r="H85" s="70"/>
      <c r="I85" s="29">
        <v>2356</v>
      </c>
      <c r="J85" s="26">
        <v>1.07</v>
      </c>
      <c r="K85" s="48">
        <v>0</v>
      </c>
      <c r="L85" s="33"/>
    </row>
    <row r="86" spans="1:12" s="29" customFormat="1" ht="15">
      <c r="A86" s="129" t="s">
        <v>113</v>
      </c>
      <c r="B86" s="102" t="s">
        <v>114</v>
      </c>
      <c r="C86" s="68"/>
      <c r="D86" s="94">
        <v>16105.8</v>
      </c>
      <c r="E86" s="68"/>
      <c r="F86" s="70"/>
      <c r="G86" s="71"/>
      <c r="H86" s="95"/>
      <c r="I86" s="29">
        <v>2356</v>
      </c>
      <c r="J86" s="26"/>
      <c r="K86" s="48"/>
      <c r="L86" s="33"/>
    </row>
    <row r="87" spans="1:12" s="29" customFormat="1" ht="15">
      <c r="A87" s="126" t="s">
        <v>49</v>
      </c>
      <c r="B87" s="101"/>
      <c r="C87" s="68"/>
      <c r="D87" s="63">
        <v>0</v>
      </c>
      <c r="E87" s="68"/>
      <c r="F87" s="70"/>
      <c r="G87" s="63">
        <f>D87/I87</f>
        <v>0</v>
      </c>
      <c r="H87" s="65">
        <f>G87/12</f>
        <v>0</v>
      </c>
      <c r="I87" s="29">
        <v>2356</v>
      </c>
      <c r="J87" s="26">
        <v>1.07</v>
      </c>
      <c r="K87" s="48">
        <v>0.14</v>
      </c>
      <c r="L87" s="33"/>
    </row>
    <row r="88" spans="1:12" s="29" customFormat="1" ht="15" hidden="1">
      <c r="A88" s="129" t="s">
        <v>45</v>
      </c>
      <c r="B88" s="101" t="s">
        <v>18</v>
      </c>
      <c r="C88" s="68"/>
      <c r="D88" s="69"/>
      <c r="E88" s="68"/>
      <c r="F88" s="70"/>
      <c r="G88" s="68"/>
      <c r="H88" s="70"/>
      <c r="I88" s="29">
        <v>2356</v>
      </c>
      <c r="J88" s="26">
        <v>1.07</v>
      </c>
      <c r="K88" s="48">
        <v>0.02</v>
      </c>
      <c r="L88" s="33"/>
    </row>
    <row r="89" spans="1:12" s="26" customFormat="1" ht="15">
      <c r="A89" s="126" t="s">
        <v>58</v>
      </c>
      <c r="B89" s="127"/>
      <c r="C89" s="63"/>
      <c r="D89" s="63">
        <f>D90</f>
        <v>11048.16</v>
      </c>
      <c r="E89" s="63"/>
      <c r="F89" s="66"/>
      <c r="G89" s="63">
        <f>D89/I89</f>
        <v>4.69</v>
      </c>
      <c r="H89" s="65">
        <f>G89/12</f>
        <v>0.39</v>
      </c>
      <c r="I89" s="29">
        <v>2356</v>
      </c>
      <c r="J89" s="26">
        <v>1.07</v>
      </c>
      <c r="K89" s="48">
        <v>0.04</v>
      </c>
      <c r="L89" s="33"/>
    </row>
    <row r="90" spans="1:12" s="29" customFormat="1" ht="15">
      <c r="A90" s="129" t="s">
        <v>73</v>
      </c>
      <c r="B90" s="102" t="s">
        <v>23</v>
      </c>
      <c r="C90" s="68">
        <f>F90*12</f>
        <v>0</v>
      </c>
      <c r="D90" s="69">
        <v>11048.16</v>
      </c>
      <c r="E90" s="68"/>
      <c r="F90" s="70"/>
      <c r="G90" s="68"/>
      <c r="H90" s="70"/>
      <c r="I90" s="29">
        <v>2356</v>
      </c>
      <c r="J90" s="26">
        <v>1.07</v>
      </c>
      <c r="K90" s="48">
        <v>0</v>
      </c>
      <c r="L90" s="33"/>
    </row>
    <row r="91" spans="1:12" s="26" customFormat="1" ht="15">
      <c r="A91" s="126" t="s">
        <v>57</v>
      </c>
      <c r="B91" s="127"/>
      <c r="C91" s="63"/>
      <c r="D91" s="63">
        <f>D92</f>
        <v>17351.79</v>
      </c>
      <c r="E91" s="63"/>
      <c r="F91" s="66"/>
      <c r="G91" s="63">
        <f>D91/I91</f>
        <v>7.36</v>
      </c>
      <c r="H91" s="65">
        <f>G91/12</f>
        <v>0.61</v>
      </c>
      <c r="I91" s="29">
        <v>2356</v>
      </c>
      <c r="J91" s="26">
        <v>1.07</v>
      </c>
      <c r="K91" s="48">
        <v>0.6</v>
      </c>
      <c r="L91" s="33"/>
    </row>
    <row r="92" spans="1:12" s="29" customFormat="1" ht="15.75" thickBot="1">
      <c r="A92" s="129" t="s">
        <v>74</v>
      </c>
      <c r="B92" s="101" t="s">
        <v>64</v>
      </c>
      <c r="C92" s="68"/>
      <c r="D92" s="69">
        <v>17351.79</v>
      </c>
      <c r="E92" s="68"/>
      <c r="F92" s="70"/>
      <c r="G92" s="68"/>
      <c r="H92" s="70"/>
      <c r="I92" s="29">
        <v>2356</v>
      </c>
      <c r="J92" s="26">
        <v>1.07</v>
      </c>
      <c r="K92" s="48">
        <v>0.48</v>
      </c>
      <c r="L92" s="33"/>
    </row>
    <row r="93" spans="1:12" s="29" customFormat="1" ht="25.5" customHeight="1" hidden="1">
      <c r="A93" s="131" t="s">
        <v>75</v>
      </c>
      <c r="B93" s="132" t="s">
        <v>18</v>
      </c>
      <c r="C93" s="72"/>
      <c r="D93" s="73">
        <f aca="true" t="shared" si="3" ref="D93:D99">G93*I93</f>
        <v>0</v>
      </c>
      <c r="E93" s="72"/>
      <c r="F93" s="74"/>
      <c r="G93" s="72">
        <f aca="true" t="shared" si="4" ref="G93:G99">H93*12</f>
        <v>0</v>
      </c>
      <c r="H93" s="74"/>
      <c r="I93" s="29">
        <v>2356</v>
      </c>
      <c r="K93" s="49"/>
      <c r="L93" s="33"/>
    </row>
    <row r="94" spans="1:12" s="29" customFormat="1" ht="25.5" customHeight="1" hidden="1" thickBot="1">
      <c r="A94" s="133"/>
      <c r="B94" s="134"/>
      <c r="C94" s="75"/>
      <c r="D94" s="76"/>
      <c r="E94" s="75"/>
      <c r="F94" s="77"/>
      <c r="G94" s="75"/>
      <c r="H94" s="77"/>
      <c r="I94" s="29">
        <v>2356</v>
      </c>
      <c r="K94" s="49"/>
      <c r="L94" s="33"/>
    </row>
    <row r="95" spans="1:12" s="26" customFormat="1" ht="38.25" thickBot="1">
      <c r="A95" s="137" t="s">
        <v>144</v>
      </c>
      <c r="B95" s="110" t="s">
        <v>13</v>
      </c>
      <c r="C95" s="78">
        <f>F95*12</f>
        <v>0</v>
      </c>
      <c r="D95" s="119">
        <f t="shared" si="3"/>
        <v>22900.32</v>
      </c>
      <c r="E95" s="78">
        <f>H95*12</f>
        <v>9.72</v>
      </c>
      <c r="F95" s="79"/>
      <c r="G95" s="78">
        <f t="shared" si="4"/>
        <v>9.72</v>
      </c>
      <c r="H95" s="79">
        <v>0.81</v>
      </c>
      <c r="I95" s="29">
        <v>2356</v>
      </c>
      <c r="K95" s="48"/>
      <c r="L95" s="33"/>
    </row>
    <row r="96" spans="1:12" s="26" customFormat="1" ht="18.75" hidden="1">
      <c r="A96" s="138" t="s">
        <v>33</v>
      </c>
      <c r="B96" s="136"/>
      <c r="C96" s="99" t="e">
        <f>F96*12</f>
        <v>#REF!</v>
      </c>
      <c r="D96" s="80">
        <f t="shared" si="3"/>
        <v>0</v>
      </c>
      <c r="E96" s="81">
        <f>H96*12</f>
        <v>0</v>
      </c>
      <c r="F96" s="82" t="e">
        <f>#REF!+#REF!+#REF!+#REF!+#REF!+#REF!+#REF!+#REF!+#REF!+#REF!</f>
        <v>#REF!</v>
      </c>
      <c r="G96" s="81">
        <f t="shared" si="4"/>
        <v>0</v>
      </c>
      <c r="H96" s="82">
        <f>H97+H98+H99</f>
        <v>0</v>
      </c>
      <c r="I96" s="29">
        <v>2356</v>
      </c>
      <c r="K96" s="48"/>
      <c r="L96" s="33"/>
    </row>
    <row r="97" spans="1:12" s="26" customFormat="1" ht="15" hidden="1">
      <c r="A97" s="139" t="s">
        <v>81</v>
      </c>
      <c r="B97" s="140"/>
      <c r="C97" s="83"/>
      <c r="D97" s="84">
        <f t="shared" si="3"/>
        <v>0</v>
      </c>
      <c r="E97" s="85">
        <f>H97*12</f>
        <v>0</v>
      </c>
      <c r="F97" s="86" t="e">
        <f>#REF!+#REF!+#REF!+#REF!+#REF!+#REF!+#REF!+#REF!+#REF!+#REF!</f>
        <v>#REF!</v>
      </c>
      <c r="G97" s="85">
        <f t="shared" si="4"/>
        <v>0</v>
      </c>
      <c r="H97" s="87"/>
      <c r="I97" s="29">
        <v>2356</v>
      </c>
      <c r="K97" s="48"/>
      <c r="L97" s="33"/>
    </row>
    <row r="98" spans="1:12" s="26" customFormat="1" ht="15" hidden="1">
      <c r="A98" s="139" t="s">
        <v>82</v>
      </c>
      <c r="B98" s="140"/>
      <c r="C98" s="83"/>
      <c r="D98" s="84">
        <f t="shared" si="3"/>
        <v>0</v>
      </c>
      <c r="E98" s="85">
        <f>H98*12</f>
        <v>0</v>
      </c>
      <c r="F98" s="86" t="e">
        <f>#REF!+#REF!+#REF!+#REF!+#REF!+#REF!+#REF!+#REF!+#REF!+#REF!</f>
        <v>#REF!</v>
      </c>
      <c r="G98" s="85">
        <f t="shared" si="4"/>
        <v>0</v>
      </c>
      <c r="H98" s="87"/>
      <c r="I98" s="29">
        <v>2356</v>
      </c>
      <c r="K98" s="48"/>
      <c r="L98" s="33"/>
    </row>
    <row r="99" spans="1:12" s="26" customFormat="1" ht="15" hidden="1">
      <c r="A99" s="139" t="s">
        <v>83</v>
      </c>
      <c r="B99" s="140"/>
      <c r="C99" s="83"/>
      <c r="D99" s="83">
        <f t="shared" si="3"/>
        <v>0</v>
      </c>
      <c r="E99" s="83">
        <f>H99*12</f>
        <v>0</v>
      </c>
      <c r="F99" s="83" t="e">
        <f>#REF!+#REF!+#REF!+#REF!+#REF!+#REF!+#REF!+#REF!+#REF!+#REF!</f>
        <v>#REF!</v>
      </c>
      <c r="G99" s="83">
        <f t="shared" si="4"/>
        <v>0</v>
      </c>
      <c r="H99" s="87"/>
      <c r="I99" s="29">
        <v>2356</v>
      </c>
      <c r="K99" s="48"/>
      <c r="L99" s="33"/>
    </row>
    <row r="100" spans="1:11" s="26" customFormat="1" ht="19.5" thickBot="1">
      <c r="A100" s="143" t="s">
        <v>115</v>
      </c>
      <c r="B100" s="144" t="s">
        <v>12</v>
      </c>
      <c r="C100" s="78"/>
      <c r="D100" s="88">
        <f>G100*I100</f>
        <v>48910.56</v>
      </c>
      <c r="E100" s="78"/>
      <c r="F100" s="89"/>
      <c r="G100" s="78">
        <f>H100*12</f>
        <v>20.76</v>
      </c>
      <c r="H100" s="89">
        <v>1.73</v>
      </c>
      <c r="I100" s="29">
        <v>2356</v>
      </c>
      <c r="K100" s="48"/>
    </row>
    <row r="101" spans="1:11" s="26" customFormat="1" ht="19.5" thickBot="1">
      <c r="A101" s="37" t="s">
        <v>34</v>
      </c>
      <c r="B101" s="38"/>
      <c r="C101" s="39">
        <f>F101*12</f>
        <v>0</v>
      </c>
      <c r="D101" s="90">
        <f>D100+D95+D91+D89+D87+D77+D73+D60+D45+D44+D43+D42+D41+D40+D36+D35+D34+D33+D32+D23+D15</f>
        <v>532231.35</v>
      </c>
      <c r="E101" s="90">
        <f>E100+E95+E91+E89+E87+E77+E73+E60+E45+E44+E43+E42+E41+E40+E36+E35+E34+E33+E32+E23+E15</f>
        <v>142.92</v>
      </c>
      <c r="F101" s="90">
        <f>F100+F95+F91+F89+F87+F77+F73+F60+F45+F44+F43+F42+F41+F40+F36+F35+F34+F33+F32+F23+F15</f>
        <v>0</v>
      </c>
      <c r="G101" s="90">
        <f>G100+G95+G91+G89+G87+G77+G73+G60+G45+G44+G43+G42+G41+G40+G36+G35+G34+G33+G32+G23+G15</f>
        <v>225.9</v>
      </c>
      <c r="H101" s="90">
        <f>H100+H95+H91+H89+H87+H77+H73+H60+H45+H44+H43+H42+H41+H40+H36+H35+H34+H33+H32+H23+H15</f>
        <v>18.83</v>
      </c>
      <c r="K101" s="48"/>
    </row>
    <row r="102" spans="1:11" s="26" customFormat="1" ht="19.5" hidden="1" thickBot="1">
      <c r="A102" s="35" t="s">
        <v>92</v>
      </c>
      <c r="B102" s="25"/>
      <c r="C102" s="34"/>
      <c r="D102" s="88">
        <v>120000</v>
      </c>
      <c r="E102" s="78"/>
      <c r="F102" s="89"/>
      <c r="G102" s="78">
        <f>H102*12</f>
        <v>50.88</v>
      </c>
      <c r="H102" s="89">
        <f>D102/12/I102</f>
        <v>4.24</v>
      </c>
      <c r="I102" s="36">
        <v>2357</v>
      </c>
      <c r="K102" s="48"/>
    </row>
    <row r="103" spans="1:11" s="26" customFormat="1" ht="19.5" hidden="1" thickBot="1">
      <c r="A103" s="35" t="s">
        <v>93</v>
      </c>
      <c r="B103" s="25"/>
      <c r="C103" s="34"/>
      <c r="D103" s="88">
        <f>D101+D102</f>
        <v>652231.35</v>
      </c>
      <c r="E103" s="78"/>
      <c r="F103" s="89"/>
      <c r="G103" s="88">
        <f>G101+G102</f>
        <v>276.78</v>
      </c>
      <c r="H103" s="89">
        <f>H101+H102</f>
        <v>23.07</v>
      </c>
      <c r="K103" s="48"/>
    </row>
    <row r="104" spans="1:11" s="42" customFormat="1" ht="18.75" hidden="1">
      <c r="A104" s="40" t="s">
        <v>30</v>
      </c>
      <c r="B104" s="41" t="s">
        <v>84</v>
      </c>
      <c r="C104" s="13"/>
      <c r="D104" s="91"/>
      <c r="E104" s="91"/>
      <c r="F104" s="91"/>
      <c r="G104" s="91"/>
      <c r="H104" s="91">
        <f>H101-H96</f>
        <v>18.83</v>
      </c>
      <c r="K104" s="50"/>
    </row>
    <row r="105" spans="1:11" s="42" customFormat="1" ht="18.75">
      <c r="A105" s="40"/>
      <c r="B105" s="41"/>
      <c r="C105" s="13"/>
      <c r="D105" s="91"/>
      <c r="E105" s="91"/>
      <c r="F105" s="91"/>
      <c r="G105" s="91"/>
      <c r="H105" s="91"/>
      <c r="K105" s="50"/>
    </row>
    <row r="106" spans="1:11" s="42" customFormat="1" ht="18.75">
      <c r="A106" s="40"/>
      <c r="B106" s="41"/>
      <c r="C106" s="13"/>
      <c r="D106" s="91"/>
      <c r="E106" s="91"/>
      <c r="F106" s="91"/>
      <c r="G106" s="91"/>
      <c r="H106" s="91"/>
      <c r="K106" s="50"/>
    </row>
    <row r="107" spans="1:11" s="10" customFormat="1" ht="19.5">
      <c r="A107" s="44"/>
      <c r="B107" s="45"/>
      <c r="C107" s="45"/>
      <c r="D107" s="92"/>
      <c r="E107" s="93"/>
      <c r="F107" s="93"/>
      <c r="G107" s="93"/>
      <c r="H107" s="92"/>
      <c r="K107" s="51"/>
    </row>
    <row r="108" spans="1:11" s="10" customFormat="1" ht="20.25" thickBot="1">
      <c r="A108" s="44"/>
      <c r="B108" s="45"/>
      <c r="C108" s="45"/>
      <c r="D108" s="92"/>
      <c r="E108" s="93"/>
      <c r="F108" s="93"/>
      <c r="G108" s="93"/>
      <c r="H108" s="92"/>
      <c r="K108" s="51"/>
    </row>
    <row r="109" spans="1:12" s="4" customFormat="1" ht="30.75" thickBot="1">
      <c r="A109" s="16" t="s">
        <v>105</v>
      </c>
      <c r="B109" s="3"/>
      <c r="C109" s="17">
        <f>F109*12</f>
        <v>0</v>
      </c>
      <c r="D109" s="79">
        <f>D113+D114</f>
        <v>38285.11</v>
      </c>
      <c r="E109" s="79">
        <f>E113+E114</f>
        <v>0</v>
      </c>
      <c r="F109" s="79">
        <f>F113+F114</f>
        <v>0</v>
      </c>
      <c r="G109" s="79">
        <f>G113+G114</f>
        <v>16.25</v>
      </c>
      <c r="H109" s="79">
        <f>H113+H114</f>
        <v>1.36</v>
      </c>
      <c r="I109" s="36">
        <v>2356</v>
      </c>
      <c r="J109" s="4">
        <v>2351.7</v>
      </c>
      <c r="L109" s="53"/>
    </row>
    <row r="110" spans="1:12" s="5" customFormat="1" ht="25.5" customHeight="1" hidden="1">
      <c r="A110" s="54" t="s">
        <v>106</v>
      </c>
      <c r="B110" s="55"/>
      <c r="C110" s="15"/>
      <c r="D110" s="94"/>
      <c r="E110" s="71"/>
      <c r="F110" s="95"/>
      <c r="G110" s="71"/>
      <c r="H110" s="95"/>
      <c r="I110" s="36">
        <v>2357</v>
      </c>
      <c r="J110" s="4">
        <v>2351.7</v>
      </c>
      <c r="L110" s="56"/>
    </row>
    <row r="111" spans="1:12" s="5" customFormat="1" ht="25.5" customHeight="1" hidden="1">
      <c r="A111" s="7" t="s">
        <v>107</v>
      </c>
      <c r="B111" s="6"/>
      <c r="C111" s="8"/>
      <c r="D111" s="69"/>
      <c r="E111" s="68"/>
      <c r="F111" s="70"/>
      <c r="G111" s="68"/>
      <c r="H111" s="70"/>
      <c r="I111" s="36">
        <v>2357</v>
      </c>
      <c r="J111" s="4">
        <v>2351.7</v>
      </c>
      <c r="L111" s="56"/>
    </row>
    <row r="112" spans="1:12" s="5" customFormat="1" ht="25.5" customHeight="1" hidden="1">
      <c r="A112" s="7" t="s">
        <v>108</v>
      </c>
      <c r="B112" s="6"/>
      <c r="C112" s="8"/>
      <c r="D112" s="69"/>
      <c r="E112" s="68"/>
      <c r="F112" s="70"/>
      <c r="G112" s="68"/>
      <c r="H112" s="70"/>
      <c r="I112" s="36">
        <v>2357</v>
      </c>
      <c r="J112" s="4">
        <v>2351.7</v>
      </c>
      <c r="L112" s="56"/>
    </row>
    <row r="113" spans="1:12" s="147" customFormat="1" ht="16.5" customHeight="1">
      <c r="A113" s="129" t="s">
        <v>152</v>
      </c>
      <c r="B113" s="101"/>
      <c r="C113" s="68"/>
      <c r="D113" s="68">
        <v>4725.71</v>
      </c>
      <c r="E113" s="68"/>
      <c r="F113" s="68"/>
      <c r="G113" s="68">
        <f>D113/I113</f>
        <v>2.01</v>
      </c>
      <c r="H113" s="70">
        <f>G113/12</f>
        <v>0.17</v>
      </c>
      <c r="I113" s="145">
        <v>2356</v>
      </c>
      <c r="J113" s="146"/>
      <c r="L113" s="148"/>
    </row>
    <row r="114" spans="1:12" s="147" customFormat="1" ht="18.75" customHeight="1">
      <c r="A114" s="129" t="s">
        <v>124</v>
      </c>
      <c r="B114" s="101"/>
      <c r="C114" s="68"/>
      <c r="D114" s="68">
        <v>33559.4</v>
      </c>
      <c r="E114" s="68"/>
      <c r="F114" s="68"/>
      <c r="G114" s="68">
        <f>D114/I114</f>
        <v>14.24</v>
      </c>
      <c r="H114" s="70">
        <f>G114/12</f>
        <v>1.19</v>
      </c>
      <c r="I114" s="145">
        <v>2356</v>
      </c>
      <c r="J114" s="146"/>
      <c r="L114" s="148"/>
    </row>
    <row r="115" spans="1:12" s="5" customFormat="1" ht="16.5" customHeight="1" thickBot="1">
      <c r="A115" s="12"/>
      <c r="B115" s="57"/>
      <c r="C115" s="58"/>
      <c r="D115" s="96"/>
      <c r="E115" s="96"/>
      <c r="F115" s="96"/>
      <c r="G115" s="96"/>
      <c r="H115" s="96"/>
      <c r="I115" s="4"/>
      <c r="J115" s="4"/>
      <c r="L115" s="56"/>
    </row>
    <row r="116" spans="1:12" s="9" customFormat="1" ht="19.5" thickBot="1">
      <c r="A116" s="16" t="s">
        <v>109</v>
      </c>
      <c r="B116" s="59"/>
      <c r="C116" s="60"/>
      <c r="D116" s="120">
        <f>D101+D109</f>
        <v>570516.46</v>
      </c>
      <c r="E116" s="120">
        <f>E101+E109</f>
        <v>142.92</v>
      </c>
      <c r="F116" s="120">
        <f>F101+F109</f>
        <v>0</v>
      </c>
      <c r="G116" s="120">
        <f>G101+G109</f>
        <v>242.15</v>
      </c>
      <c r="H116" s="120">
        <f>H101+H109</f>
        <v>20.19</v>
      </c>
      <c r="L116" s="61"/>
    </row>
    <row r="117" spans="1:12" s="5" customFormat="1" ht="16.5" customHeight="1">
      <c r="A117" s="12"/>
      <c r="B117" s="57"/>
      <c r="C117" s="58"/>
      <c r="D117" s="96"/>
      <c r="E117" s="96"/>
      <c r="F117" s="96"/>
      <c r="G117" s="96"/>
      <c r="H117" s="96"/>
      <c r="I117" s="4"/>
      <c r="J117" s="4"/>
      <c r="L117" s="56"/>
    </row>
    <row r="118" spans="1:12" s="5" customFormat="1" ht="16.5" customHeight="1">
      <c r="A118" s="12"/>
      <c r="B118" s="57"/>
      <c r="C118" s="58"/>
      <c r="D118" s="96"/>
      <c r="E118" s="96"/>
      <c r="F118" s="96"/>
      <c r="G118" s="96"/>
      <c r="H118" s="96"/>
      <c r="I118" s="4"/>
      <c r="J118" s="4"/>
      <c r="L118" s="56"/>
    </row>
    <row r="119" spans="1:12" s="5" customFormat="1" ht="16.5" customHeight="1">
      <c r="A119" s="12"/>
      <c r="B119" s="57"/>
      <c r="C119" s="58"/>
      <c r="D119" s="96"/>
      <c r="E119" s="96"/>
      <c r="F119" s="96"/>
      <c r="G119" s="96"/>
      <c r="H119" s="96"/>
      <c r="I119" s="4"/>
      <c r="J119" s="4"/>
      <c r="L119" s="56"/>
    </row>
    <row r="120" spans="1:12" s="5" customFormat="1" ht="16.5" customHeight="1">
      <c r="A120" s="12"/>
      <c r="B120" s="57"/>
      <c r="C120" s="58"/>
      <c r="D120" s="96"/>
      <c r="E120" s="96"/>
      <c r="F120" s="96"/>
      <c r="G120" s="96"/>
      <c r="H120" s="96"/>
      <c r="I120" s="4"/>
      <c r="J120" s="4"/>
      <c r="L120" s="56"/>
    </row>
    <row r="121" spans="1:12" s="5" customFormat="1" ht="16.5" customHeight="1">
      <c r="A121" s="12"/>
      <c r="B121" s="57"/>
      <c r="C121" s="58"/>
      <c r="D121" s="96"/>
      <c r="E121" s="96"/>
      <c r="F121" s="96"/>
      <c r="G121" s="96"/>
      <c r="H121" s="96"/>
      <c r="I121" s="4"/>
      <c r="J121" s="4"/>
      <c r="L121" s="56"/>
    </row>
    <row r="122" spans="1:11" s="10" customFormat="1" ht="19.5">
      <c r="A122" s="44"/>
      <c r="B122" s="45"/>
      <c r="C122" s="45"/>
      <c r="D122" s="92"/>
      <c r="E122" s="93"/>
      <c r="F122" s="93"/>
      <c r="G122" s="93"/>
      <c r="H122" s="92"/>
      <c r="K122" s="51"/>
    </row>
    <row r="123" spans="1:11" s="11" customFormat="1" ht="14.25">
      <c r="A123" s="159" t="s">
        <v>31</v>
      </c>
      <c r="B123" s="159"/>
      <c r="C123" s="159"/>
      <c r="D123" s="159"/>
      <c r="E123" s="159"/>
      <c r="F123" s="159"/>
      <c r="G123" s="121"/>
      <c r="H123" s="121"/>
      <c r="K123" s="52"/>
    </row>
    <row r="124" spans="4:11" s="11" customFormat="1" ht="12.75">
      <c r="D124" s="121"/>
      <c r="E124" s="121"/>
      <c r="F124" s="121"/>
      <c r="G124" s="121"/>
      <c r="H124" s="121"/>
      <c r="K124" s="52"/>
    </row>
    <row r="125" spans="1:11" s="11" customFormat="1" ht="12.75">
      <c r="A125" s="43" t="s">
        <v>32</v>
      </c>
      <c r="D125" s="121"/>
      <c r="E125" s="121"/>
      <c r="F125" s="121"/>
      <c r="G125" s="121"/>
      <c r="H125" s="121"/>
      <c r="K125" s="52"/>
    </row>
    <row r="126" spans="4:11" s="11" customFormat="1" ht="12.75">
      <c r="D126" s="121"/>
      <c r="E126" s="121"/>
      <c r="F126" s="121"/>
      <c r="G126" s="121"/>
      <c r="H126" s="121"/>
      <c r="K126" s="52"/>
    </row>
    <row r="127" spans="4:11" s="11" customFormat="1" ht="12.75">
      <c r="D127" s="121"/>
      <c r="E127" s="121"/>
      <c r="F127" s="121"/>
      <c r="G127" s="121"/>
      <c r="H127" s="121"/>
      <c r="K127" s="52"/>
    </row>
    <row r="128" spans="4:11" s="11" customFormat="1" ht="12.75">
      <c r="D128" s="121"/>
      <c r="E128" s="121"/>
      <c r="F128" s="121"/>
      <c r="G128" s="121"/>
      <c r="H128" s="121"/>
      <c r="K128" s="52"/>
    </row>
    <row r="129" spans="4:11" s="11" customFormat="1" ht="12.75">
      <c r="D129" s="121"/>
      <c r="E129" s="121"/>
      <c r="F129" s="121"/>
      <c r="G129" s="121"/>
      <c r="H129" s="121"/>
      <c r="K129" s="52"/>
    </row>
    <row r="130" spans="4:11" s="11" customFormat="1" ht="12.75">
      <c r="D130" s="121"/>
      <c r="E130" s="121"/>
      <c r="F130" s="121"/>
      <c r="G130" s="121"/>
      <c r="H130" s="121"/>
      <c r="K130" s="52"/>
    </row>
    <row r="131" spans="4:11" s="11" customFormat="1" ht="12.75">
      <c r="D131" s="121"/>
      <c r="E131" s="121"/>
      <c r="F131" s="121"/>
      <c r="G131" s="121"/>
      <c r="H131" s="121"/>
      <c r="K131" s="52"/>
    </row>
    <row r="132" spans="4:11" s="11" customFormat="1" ht="12.75">
      <c r="D132" s="121"/>
      <c r="E132" s="121"/>
      <c r="F132" s="121"/>
      <c r="G132" s="121"/>
      <c r="H132" s="121"/>
      <c r="K132" s="52"/>
    </row>
    <row r="133" spans="4:11" s="11" customFormat="1" ht="12.75">
      <c r="D133" s="121"/>
      <c r="E133" s="121"/>
      <c r="F133" s="121"/>
      <c r="G133" s="121"/>
      <c r="H133" s="121"/>
      <c r="K133" s="52"/>
    </row>
    <row r="134" spans="4:11" s="11" customFormat="1" ht="12.75">
      <c r="D134" s="121"/>
      <c r="E134" s="121"/>
      <c r="F134" s="121"/>
      <c r="G134" s="121"/>
      <c r="H134" s="121"/>
      <c r="K134" s="52"/>
    </row>
    <row r="135" spans="4:11" s="11" customFormat="1" ht="12.75">
      <c r="D135" s="121"/>
      <c r="E135" s="121"/>
      <c r="F135" s="121"/>
      <c r="G135" s="121"/>
      <c r="H135" s="121"/>
      <c r="K135" s="52"/>
    </row>
    <row r="136" spans="4:11" s="11" customFormat="1" ht="12.75">
      <c r="D136" s="121"/>
      <c r="E136" s="121"/>
      <c r="F136" s="121"/>
      <c r="G136" s="121"/>
      <c r="H136" s="121"/>
      <c r="K136" s="52"/>
    </row>
    <row r="137" spans="4:11" s="11" customFormat="1" ht="12.75">
      <c r="D137" s="121"/>
      <c r="E137" s="121"/>
      <c r="F137" s="121"/>
      <c r="G137" s="121"/>
      <c r="H137" s="121"/>
      <c r="K137" s="52"/>
    </row>
    <row r="138" spans="4:11" s="11" customFormat="1" ht="12.75">
      <c r="D138" s="121"/>
      <c r="E138" s="121"/>
      <c r="F138" s="121"/>
      <c r="G138" s="121"/>
      <c r="H138" s="121"/>
      <c r="K138" s="52"/>
    </row>
    <row r="139" spans="4:11" s="11" customFormat="1" ht="12.75">
      <c r="D139" s="121"/>
      <c r="E139" s="121"/>
      <c r="F139" s="121"/>
      <c r="G139" s="121"/>
      <c r="H139" s="121"/>
      <c r="K139" s="52"/>
    </row>
    <row r="140" spans="4:11" s="11" customFormat="1" ht="12.75">
      <c r="D140" s="121"/>
      <c r="E140" s="121"/>
      <c r="F140" s="121"/>
      <c r="G140" s="121"/>
      <c r="H140" s="121"/>
      <c r="K140" s="52"/>
    </row>
    <row r="141" spans="4:11" s="11" customFormat="1" ht="12.75">
      <c r="D141" s="121"/>
      <c r="E141" s="121"/>
      <c r="F141" s="121"/>
      <c r="G141" s="121"/>
      <c r="H141" s="121"/>
      <c r="K141" s="52"/>
    </row>
    <row r="142" spans="4:11" s="11" customFormat="1" ht="12.75">
      <c r="D142" s="121"/>
      <c r="E142" s="121"/>
      <c r="F142" s="121"/>
      <c r="G142" s="121"/>
      <c r="H142" s="121"/>
      <c r="K142" s="52"/>
    </row>
    <row r="143" spans="4:11" s="11" customFormat="1" ht="12.75">
      <c r="D143" s="121"/>
      <c r="E143" s="121"/>
      <c r="F143" s="121"/>
      <c r="G143" s="121"/>
      <c r="H143" s="121"/>
      <c r="K143" s="52"/>
    </row>
  </sheetData>
  <sheetProtection/>
  <mergeCells count="12">
    <mergeCell ref="A8:H8"/>
    <mergeCell ref="A9:H9"/>
    <mergeCell ref="A10:H10"/>
    <mergeCell ref="A11:H11"/>
    <mergeCell ref="A14:H14"/>
    <mergeCell ref="A123:F123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3"/>
  <sheetViews>
    <sheetView tabSelected="1" zoomScale="75" zoomScaleNormal="75" zoomScalePageLayoutView="0" workbookViewId="0" topLeftCell="A1">
      <selection activeCell="O23" sqref="O23"/>
    </sheetView>
  </sheetViews>
  <sheetFormatPr defaultColWidth="9.00390625" defaultRowHeight="12.75"/>
  <cols>
    <col min="1" max="1" width="72.75390625" style="14" customWidth="1"/>
    <col min="2" max="2" width="19.125" style="14" customWidth="1"/>
    <col min="3" max="3" width="13.875" style="14" hidden="1" customWidth="1"/>
    <col min="4" max="4" width="14.875" style="122" customWidth="1"/>
    <col min="5" max="5" width="13.875" style="122" hidden="1" customWidth="1"/>
    <col min="6" max="6" width="20.875" style="122" hidden="1" customWidth="1"/>
    <col min="7" max="7" width="13.875" style="122" customWidth="1"/>
    <col min="8" max="8" width="20.875" style="122" customWidth="1"/>
    <col min="9" max="9" width="15.375" style="14" customWidth="1"/>
    <col min="10" max="10" width="15.375" style="14" hidden="1" customWidth="1"/>
    <col min="11" max="11" width="15.375" style="46" hidden="1" customWidth="1"/>
    <col min="12" max="14" width="15.375" style="14" customWidth="1"/>
    <col min="15" max="16384" width="9.125" style="14" customWidth="1"/>
  </cols>
  <sheetData>
    <row r="1" spans="1:8" ht="16.5" customHeight="1">
      <c r="A1" s="160" t="s">
        <v>0</v>
      </c>
      <c r="B1" s="161"/>
      <c r="C1" s="161"/>
      <c r="D1" s="161"/>
      <c r="E1" s="161"/>
      <c r="F1" s="161"/>
      <c r="G1" s="161"/>
      <c r="H1" s="161"/>
    </row>
    <row r="2" spans="2:8" ht="12.75" customHeight="1">
      <c r="B2" s="162" t="s">
        <v>1</v>
      </c>
      <c r="C2" s="162"/>
      <c r="D2" s="162"/>
      <c r="E2" s="162"/>
      <c r="F2" s="162"/>
      <c r="G2" s="161"/>
      <c r="H2" s="161"/>
    </row>
    <row r="3" spans="1:8" ht="19.5" customHeight="1">
      <c r="A3" s="97" t="s">
        <v>136</v>
      </c>
      <c r="B3" s="162" t="s">
        <v>2</v>
      </c>
      <c r="C3" s="162"/>
      <c r="D3" s="162"/>
      <c r="E3" s="162"/>
      <c r="F3" s="162"/>
      <c r="G3" s="161"/>
      <c r="H3" s="161"/>
    </row>
    <row r="4" spans="2:8" ht="14.25" customHeight="1">
      <c r="B4" s="162" t="s">
        <v>35</v>
      </c>
      <c r="C4" s="162"/>
      <c r="D4" s="162"/>
      <c r="E4" s="162"/>
      <c r="F4" s="162"/>
      <c r="G4" s="161"/>
      <c r="H4" s="161"/>
    </row>
    <row r="5" spans="1:8" s="1" customFormat="1" ht="39.75" customHeight="1">
      <c r="A5" s="163"/>
      <c r="B5" s="164"/>
      <c r="C5" s="164"/>
      <c r="D5" s="164"/>
      <c r="E5" s="164"/>
      <c r="F5" s="164"/>
      <c r="G5" s="164"/>
      <c r="H5" s="164"/>
    </row>
    <row r="6" spans="1:8" s="1" customFormat="1" ht="33" customHeight="1">
      <c r="A6" s="165" t="s">
        <v>137</v>
      </c>
      <c r="B6" s="165"/>
      <c r="C6" s="165"/>
      <c r="D6" s="165"/>
      <c r="E6" s="165"/>
      <c r="F6" s="165"/>
      <c r="G6" s="165"/>
      <c r="H6" s="165"/>
    </row>
    <row r="7" spans="2:9" ht="35.25" customHeight="1" hidden="1">
      <c r="B7" s="2"/>
      <c r="C7" s="2"/>
      <c r="D7" s="109"/>
      <c r="E7" s="109"/>
      <c r="F7" s="109"/>
      <c r="G7" s="109"/>
      <c r="H7" s="109"/>
      <c r="I7" s="2"/>
    </row>
    <row r="8" spans="1:11" s="20" customFormat="1" ht="22.5" customHeight="1">
      <c r="A8" s="149" t="s">
        <v>3</v>
      </c>
      <c r="B8" s="149"/>
      <c r="C8" s="149"/>
      <c r="D8" s="149"/>
      <c r="E8" s="150"/>
      <c r="F8" s="150"/>
      <c r="G8" s="150"/>
      <c r="H8" s="150"/>
      <c r="K8" s="47"/>
    </row>
    <row r="9" spans="1:8" s="62" customFormat="1" ht="18.75" customHeight="1">
      <c r="A9" s="149" t="s">
        <v>153</v>
      </c>
      <c r="B9" s="149"/>
      <c r="C9" s="149"/>
      <c r="D9" s="149"/>
      <c r="E9" s="150"/>
      <c r="F9" s="150"/>
      <c r="G9" s="150"/>
      <c r="H9" s="150"/>
    </row>
    <row r="10" spans="1:8" s="22" customFormat="1" ht="17.25" customHeight="1">
      <c r="A10" s="151" t="s">
        <v>80</v>
      </c>
      <c r="B10" s="151"/>
      <c r="C10" s="151"/>
      <c r="D10" s="151"/>
      <c r="E10" s="152"/>
      <c r="F10" s="152"/>
      <c r="G10" s="152"/>
      <c r="H10" s="152"/>
    </row>
    <row r="11" spans="1:8" s="21" customFormat="1" ht="30" customHeight="1" thickBot="1">
      <c r="A11" s="153" t="s">
        <v>94</v>
      </c>
      <c r="B11" s="153"/>
      <c r="C11" s="153"/>
      <c r="D11" s="153"/>
      <c r="E11" s="154"/>
      <c r="F11" s="154"/>
      <c r="G11" s="154"/>
      <c r="H11" s="154"/>
    </row>
    <row r="12" spans="1:11" s="26" customFormat="1" ht="139.5" customHeight="1" thickBot="1">
      <c r="A12" s="23" t="s">
        <v>4</v>
      </c>
      <c r="B12" s="24" t="s">
        <v>5</v>
      </c>
      <c r="C12" s="25" t="s">
        <v>6</v>
      </c>
      <c r="D12" s="110" t="s">
        <v>36</v>
      </c>
      <c r="E12" s="110" t="s">
        <v>6</v>
      </c>
      <c r="F12" s="111" t="s">
        <v>7</v>
      </c>
      <c r="G12" s="110" t="s">
        <v>6</v>
      </c>
      <c r="H12" s="111" t="s">
        <v>7</v>
      </c>
      <c r="K12" s="48"/>
    </row>
    <row r="13" spans="1:11" s="29" customFormat="1" ht="12.75">
      <c r="A13" s="27">
        <v>1</v>
      </c>
      <c r="B13" s="28">
        <v>2</v>
      </c>
      <c r="C13" s="28">
        <v>3</v>
      </c>
      <c r="D13" s="112"/>
      <c r="E13" s="113">
        <v>3</v>
      </c>
      <c r="F13" s="114">
        <v>4</v>
      </c>
      <c r="G13" s="115">
        <v>3</v>
      </c>
      <c r="H13" s="116">
        <v>4</v>
      </c>
      <c r="K13" s="49"/>
    </row>
    <row r="14" spans="1:11" s="29" customFormat="1" ht="49.5" customHeight="1">
      <c r="A14" s="155" t="s">
        <v>8</v>
      </c>
      <c r="B14" s="156"/>
      <c r="C14" s="156"/>
      <c r="D14" s="156"/>
      <c r="E14" s="156"/>
      <c r="F14" s="156"/>
      <c r="G14" s="157"/>
      <c r="H14" s="158"/>
      <c r="K14" s="49"/>
    </row>
    <row r="15" spans="1:11" s="26" customFormat="1" ht="21" customHeight="1">
      <c r="A15" s="30" t="s">
        <v>9</v>
      </c>
      <c r="B15" s="31" t="s">
        <v>10</v>
      </c>
      <c r="C15" s="32">
        <f>F15*12</f>
        <v>0</v>
      </c>
      <c r="D15" s="64">
        <f>G15*I15</f>
        <v>83402.4</v>
      </c>
      <c r="E15" s="63">
        <f>H15*12</f>
        <v>35.4</v>
      </c>
      <c r="F15" s="65"/>
      <c r="G15" s="63">
        <f>H15*12</f>
        <v>35.4</v>
      </c>
      <c r="H15" s="65">
        <f>H20+H22</f>
        <v>2.95</v>
      </c>
      <c r="I15" s="29">
        <v>2356</v>
      </c>
      <c r="J15" s="26">
        <v>1.07</v>
      </c>
      <c r="K15" s="48">
        <v>2.24</v>
      </c>
    </row>
    <row r="16" spans="1:11" s="26" customFormat="1" ht="30.75" customHeight="1">
      <c r="A16" s="18" t="s">
        <v>95</v>
      </c>
      <c r="B16" s="19" t="s">
        <v>96</v>
      </c>
      <c r="C16" s="32"/>
      <c r="D16" s="64"/>
      <c r="E16" s="63"/>
      <c r="F16" s="65"/>
      <c r="G16" s="63"/>
      <c r="H16" s="65"/>
      <c r="I16" s="29"/>
      <c r="K16" s="48"/>
    </row>
    <row r="17" spans="1:11" s="26" customFormat="1" ht="15">
      <c r="A17" s="18" t="s">
        <v>97</v>
      </c>
      <c r="B17" s="19" t="s">
        <v>96</v>
      </c>
      <c r="C17" s="32"/>
      <c r="D17" s="64"/>
      <c r="E17" s="63"/>
      <c r="F17" s="65"/>
      <c r="G17" s="63"/>
      <c r="H17" s="65"/>
      <c r="I17" s="29"/>
      <c r="K17" s="48"/>
    </row>
    <row r="18" spans="1:11" s="26" customFormat="1" ht="15">
      <c r="A18" s="18" t="s">
        <v>98</v>
      </c>
      <c r="B18" s="19" t="s">
        <v>99</v>
      </c>
      <c r="C18" s="32"/>
      <c r="D18" s="64"/>
      <c r="E18" s="63"/>
      <c r="F18" s="65"/>
      <c r="G18" s="63"/>
      <c r="H18" s="65"/>
      <c r="I18" s="29"/>
      <c r="K18" s="48"/>
    </row>
    <row r="19" spans="1:11" s="26" customFormat="1" ht="15">
      <c r="A19" s="18" t="s">
        <v>100</v>
      </c>
      <c r="B19" s="19" t="s">
        <v>96</v>
      </c>
      <c r="C19" s="32"/>
      <c r="D19" s="64"/>
      <c r="E19" s="63"/>
      <c r="F19" s="65"/>
      <c r="G19" s="63"/>
      <c r="H19" s="65"/>
      <c r="I19" s="29"/>
      <c r="K19" s="48"/>
    </row>
    <row r="20" spans="1:11" s="26" customFormat="1" ht="15">
      <c r="A20" s="103" t="s">
        <v>126</v>
      </c>
      <c r="B20" s="104"/>
      <c r="C20" s="105"/>
      <c r="D20" s="106"/>
      <c r="E20" s="105"/>
      <c r="F20" s="107"/>
      <c r="G20" s="105"/>
      <c r="H20" s="65">
        <v>2.83</v>
      </c>
      <c r="I20" s="29"/>
      <c r="K20" s="48"/>
    </row>
    <row r="21" spans="1:11" s="26" customFormat="1" ht="15">
      <c r="A21" s="108" t="s">
        <v>119</v>
      </c>
      <c r="B21" s="104" t="s">
        <v>96</v>
      </c>
      <c r="C21" s="105"/>
      <c r="D21" s="106"/>
      <c r="E21" s="105"/>
      <c r="F21" s="107"/>
      <c r="G21" s="105"/>
      <c r="H21" s="107">
        <v>0.12</v>
      </c>
      <c r="I21" s="29"/>
      <c r="K21" s="48"/>
    </row>
    <row r="22" spans="1:11" s="26" customFormat="1" ht="15">
      <c r="A22" s="103" t="s">
        <v>126</v>
      </c>
      <c r="B22" s="104"/>
      <c r="C22" s="105"/>
      <c r="D22" s="106"/>
      <c r="E22" s="105"/>
      <c r="F22" s="107"/>
      <c r="G22" s="105"/>
      <c r="H22" s="65">
        <f>H21</f>
        <v>0.12</v>
      </c>
      <c r="I22" s="29"/>
      <c r="K22" s="48"/>
    </row>
    <row r="23" spans="1:11" s="26" customFormat="1" ht="30">
      <c r="A23" s="103" t="s">
        <v>11</v>
      </c>
      <c r="B23" s="123" t="s">
        <v>12</v>
      </c>
      <c r="C23" s="63">
        <f>F23*12</f>
        <v>0</v>
      </c>
      <c r="D23" s="64">
        <f>G23*I23</f>
        <v>127789.44</v>
      </c>
      <c r="E23" s="63">
        <f>H23*12</f>
        <v>54.24</v>
      </c>
      <c r="F23" s="65"/>
      <c r="G23" s="63">
        <f>H23*12</f>
        <v>54.24</v>
      </c>
      <c r="H23" s="65">
        <v>4.52</v>
      </c>
      <c r="I23" s="29">
        <v>2356</v>
      </c>
      <c r="J23" s="26">
        <v>1.07</v>
      </c>
      <c r="K23" s="48">
        <v>3.58</v>
      </c>
    </row>
    <row r="24" spans="1:11" s="26" customFormat="1" ht="15">
      <c r="A24" s="124" t="s">
        <v>86</v>
      </c>
      <c r="B24" s="125" t="s">
        <v>12</v>
      </c>
      <c r="C24" s="63"/>
      <c r="D24" s="64"/>
      <c r="E24" s="63"/>
      <c r="F24" s="65"/>
      <c r="G24" s="63"/>
      <c r="H24" s="65"/>
      <c r="I24" s="29"/>
      <c r="K24" s="48"/>
    </row>
    <row r="25" spans="1:11" s="26" customFormat="1" ht="15">
      <c r="A25" s="124" t="s">
        <v>87</v>
      </c>
      <c r="B25" s="125" t="s">
        <v>12</v>
      </c>
      <c r="C25" s="63"/>
      <c r="D25" s="64"/>
      <c r="E25" s="63"/>
      <c r="F25" s="65"/>
      <c r="G25" s="63"/>
      <c r="H25" s="65"/>
      <c r="I25" s="29"/>
      <c r="K25" s="48"/>
    </row>
    <row r="26" spans="1:11" s="26" customFormat="1" ht="15">
      <c r="A26" s="124" t="s">
        <v>111</v>
      </c>
      <c r="B26" s="125" t="s">
        <v>112</v>
      </c>
      <c r="C26" s="63"/>
      <c r="D26" s="64"/>
      <c r="E26" s="63"/>
      <c r="F26" s="65"/>
      <c r="G26" s="63"/>
      <c r="H26" s="65"/>
      <c r="I26" s="29"/>
      <c r="K26" s="48"/>
    </row>
    <row r="27" spans="1:11" s="26" customFormat="1" ht="15">
      <c r="A27" s="124" t="s">
        <v>88</v>
      </c>
      <c r="B27" s="125" t="s">
        <v>12</v>
      </c>
      <c r="C27" s="63"/>
      <c r="D27" s="64"/>
      <c r="E27" s="63"/>
      <c r="F27" s="65"/>
      <c r="G27" s="63"/>
      <c r="H27" s="65"/>
      <c r="I27" s="29"/>
      <c r="K27" s="48"/>
    </row>
    <row r="28" spans="1:11" s="26" customFormat="1" ht="25.5">
      <c r="A28" s="124" t="s">
        <v>89</v>
      </c>
      <c r="B28" s="125" t="s">
        <v>13</v>
      </c>
      <c r="C28" s="63"/>
      <c r="D28" s="64"/>
      <c r="E28" s="63"/>
      <c r="F28" s="65"/>
      <c r="G28" s="63"/>
      <c r="H28" s="65"/>
      <c r="I28" s="29"/>
      <c r="K28" s="48"/>
    </row>
    <row r="29" spans="1:11" s="26" customFormat="1" ht="15">
      <c r="A29" s="124" t="s">
        <v>101</v>
      </c>
      <c r="B29" s="125" t="s">
        <v>12</v>
      </c>
      <c r="C29" s="63"/>
      <c r="D29" s="64"/>
      <c r="E29" s="63"/>
      <c r="F29" s="65"/>
      <c r="G29" s="63"/>
      <c r="H29" s="65"/>
      <c r="I29" s="29"/>
      <c r="K29" s="48"/>
    </row>
    <row r="30" spans="1:11" s="26" customFormat="1" ht="15">
      <c r="A30" s="124" t="s">
        <v>102</v>
      </c>
      <c r="B30" s="125" t="s">
        <v>12</v>
      </c>
      <c r="C30" s="63"/>
      <c r="D30" s="64"/>
      <c r="E30" s="63"/>
      <c r="F30" s="65"/>
      <c r="G30" s="63"/>
      <c r="H30" s="65"/>
      <c r="I30" s="29"/>
      <c r="K30" s="48"/>
    </row>
    <row r="31" spans="1:11" s="26" customFormat="1" ht="25.5">
      <c r="A31" s="124" t="s">
        <v>103</v>
      </c>
      <c r="B31" s="125" t="s">
        <v>90</v>
      </c>
      <c r="C31" s="63"/>
      <c r="D31" s="64"/>
      <c r="E31" s="63"/>
      <c r="F31" s="65"/>
      <c r="G31" s="63"/>
      <c r="H31" s="65"/>
      <c r="I31" s="29"/>
      <c r="K31" s="48"/>
    </row>
    <row r="32" spans="1:11" s="33" customFormat="1" ht="15">
      <c r="A32" s="126" t="s">
        <v>14</v>
      </c>
      <c r="B32" s="127" t="s">
        <v>15</v>
      </c>
      <c r="C32" s="63">
        <f>F32*12</f>
        <v>0</v>
      </c>
      <c r="D32" s="64">
        <f aca="true" t="shared" si="0" ref="D32:D42">G32*I32</f>
        <v>21204</v>
      </c>
      <c r="E32" s="63">
        <f>H32*12</f>
        <v>9</v>
      </c>
      <c r="F32" s="66"/>
      <c r="G32" s="63">
        <f aca="true" t="shared" si="1" ref="G32:G42">H32*12</f>
        <v>9</v>
      </c>
      <c r="H32" s="65">
        <v>0.75</v>
      </c>
      <c r="I32" s="29">
        <v>2356</v>
      </c>
      <c r="J32" s="26">
        <v>1.07</v>
      </c>
      <c r="K32" s="48">
        <v>0.6</v>
      </c>
    </row>
    <row r="33" spans="1:11" s="26" customFormat="1" ht="15">
      <c r="A33" s="126" t="s">
        <v>16</v>
      </c>
      <c r="B33" s="127" t="s">
        <v>17</v>
      </c>
      <c r="C33" s="63">
        <f>F33*12</f>
        <v>0</v>
      </c>
      <c r="D33" s="64">
        <f t="shared" si="0"/>
        <v>69266.4</v>
      </c>
      <c r="E33" s="63">
        <f>H33*12</f>
        <v>29.4</v>
      </c>
      <c r="F33" s="66"/>
      <c r="G33" s="63">
        <f t="shared" si="1"/>
        <v>29.4</v>
      </c>
      <c r="H33" s="65">
        <v>2.45</v>
      </c>
      <c r="I33" s="29">
        <v>2356</v>
      </c>
      <c r="J33" s="26">
        <v>1.07</v>
      </c>
      <c r="K33" s="48">
        <v>1.94</v>
      </c>
    </row>
    <row r="34" spans="1:11" s="29" customFormat="1" ht="30">
      <c r="A34" s="126" t="s">
        <v>54</v>
      </c>
      <c r="B34" s="127" t="s">
        <v>10</v>
      </c>
      <c r="C34" s="67"/>
      <c r="D34" s="64">
        <v>2042.21</v>
      </c>
      <c r="E34" s="67">
        <f>H34*12</f>
        <v>0.84</v>
      </c>
      <c r="F34" s="66"/>
      <c r="G34" s="63">
        <f>D34/I34</f>
        <v>0.87</v>
      </c>
      <c r="H34" s="65">
        <f>G34/12</f>
        <v>0.07</v>
      </c>
      <c r="I34" s="29">
        <v>2356</v>
      </c>
      <c r="J34" s="26">
        <v>1.07</v>
      </c>
      <c r="K34" s="48">
        <v>0.05</v>
      </c>
    </row>
    <row r="35" spans="1:11" s="29" customFormat="1" ht="33" customHeight="1">
      <c r="A35" s="126" t="s">
        <v>79</v>
      </c>
      <c r="B35" s="127" t="s">
        <v>10</v>
      </c>
      <c r="C35" s="67"/>
      <c r="D35" s="64">
        <v>2042.21</v>
      </c>
      <c r="E35" s="67"/>
      <c r="F35" s="66"/>
      <c r="G35" s="63">
        <f>D35/I35</f>
        <v>0.87</v>
      </c>
      <c r="H35" s="65">
        <f>G35/12</f>
        <v>0.07</v>
      </c>
      <c r="I35" s="29">
        <v>2356</v>
      </c>
      <c r="J35" s="26">
        <v>1.07</v>
      </c>
      <c r="K35" s="48">
        <v>0.05</v>
      </c>
    </row>
    <row r="36" spans="1:11" s="29" customFormat="1" ht="18.75" customHeight="1">
      <c r="A36" s="126" t="s">
        <v>125</v>
      </c>
      <c r="B36" s="127" t="s">
        <v>10</v>
      </c>
      <c r="C36" s="67"/>
      <c r="D36" s="64">
        <v>12896.1</v>
      </c>
      <c r="E36" s="67"/>
      <c r="F36" s="66"/>
      <c r="G36" s="63">
        <f>D36/I36</f>
        <v>5.47</v>
      </c>
      <c r="H36" s="65">
        <f>G36/12</f>
        <v>0.46</v>
      </c>
      <c r="I36" s="29">
        <v>2356</v>
      </c>
      <c r="J36" s="26">
        <v>1.07</v>
      </c>
      <c r="K36" s="48">
        <v>0.36</v>
      </c>
    </row>
    <row r="37" spans="1:11" s="29" customFormat="1" ht="30" hidden="1">
      <c r="A37" s="126" t="s">
        <v>55</v>
      </c>
      <c r="B37" s="127" t="s">
        <v>13</v>
      </c>
      <c r="C37" s="67"/>
      <c r="D37" s="64">
        <f t="shared" si="0"/>
        <v>0</v>
      </c>
      <c r="E37" s="67"/>
      <c r="F37" s="66"/>
      <c r="G37" s="63">
        <f t="shared" si="1"/>
        <v>0</v>
      </c>
      <c r="H37" s="65">
        <v>0</v>
      </c>
      <c r="I37" s="29">
        <v>2356</v>
      </c>
      <c r="J37" s="26">
        <v>1.07</v>
      </c>
      <c r="K37" s="48">
        <v>0</v>
      </c>
    </row>
    <row r="38" spans="1:11" s="29" customFormat="1" ht="30" hidden="1">
      <c r="A38" s="126" t="s">
        <v>56</v>
      </c>
      <c r="B38" s="127" t="s">
        <v>13</v>
      </c>
      <c r="C38" s="67"/>
      <c r="D38" s="64">
        <f t="shared" si="0"/>
        <v>0</v>
      </c>
      <c r="E38" s="67"/>
      <c r="F38" s="66"/>
      <c r="G38" s="63">
        <f t="shared" si="1"/>
        <v>0</v>
      </c>
      <c r="H38" s="65">
        <v>0</v>
      </c>
      <c r="I38" s="29">
        <v>2356</v>
      </c>
      <c r="J38" s="26">
        <v>1.07</v>
      </c>
      <c r="K38" s="48">
        <v>0</v>
      </c>
    </row>
    <row r="39" spans="1:11" s="29" customFormat="1" ht="15" hidden="1">
      <c r="A39" s="126"/>
      <c r="B39" s="127"/>
      <c r="C39" s="67"/>
      <c r="D39" s="64"/>
      <c r="E39" s="67"/>
      <c r="F39" s="66"/>
      <c r="G39" s="63"/>
      <c r="H39" s="65"/>
      <c r="I39" s="29">
        <v>2356</v>
      </c>
      <c r="J39" s="26"/>
      <c r="K39" s="48"/>
    </row>
    <row r="40" spans="1:11" s="29" customFormat="1" ht="30">
      <c r="A40" s="126" t="s">
        <v>139</v>
      </c>
      <c r="B40" s="127" t="s">
        <v>13</v>
      </c>
      <c r="C40" s="67"/>
      <c r="D40" s="64">
        <v>12896.11</v>
      </c>
      <c r="E40" s="67"/>
      <c r="F40" s="66"/>
      <c r="G40" s="63">
        <f>D40/I40</f>
        <v>5.47</v>
      </c>
      <c r="H40" s="65">
        <f>G40/12</f>
        <v>0.46</v>
      </c>
      <c r="I40" s="29">
        <v>2356</v>
      </c>
      <c r="J40" s="26"/>
      <c r="K40" s="48"/>
    </row>
    <row r="41" spans="1:11" s="29" customFormat="1" ht="30">
      <c r="A41" s="126" t="s">
        <v>24</v>
      </c>
      <c r="B41" s="127"/>
      <c r="C41" s="67">
        <f>F41*12</f>
        <v>0</v>
      </c>
      <c r="D41" s="64">
        <f t="shared" si="0"/>
        <v>5937.12</v>
      </c>
      <c r="E41" s="67">
        <f>H41*12</f>
        <v>2.52</v>
      </c>
      <c r="F41" s="66"/>
      <c r="G41" s="63">
        <f t="shared" si="1"/>
        <v>2.52</v>
      </c>
      <c r="H41" s="65">
        <v>0.21</v>
      </c>
      <c r="I41" s="29">
        <v>2356</v>
      </c>
      <c r="J41" s="26">
        <v>1.07</v>
      </c>
      <c r="K41" s="48">
        <v>0.14</v>
      </c>
    </row>
    <row r="42" spans="1:11" s="26" customFormat="1" ht="15">
      <c r="A42" s="126" t="s">
        <v>26</v>
      </c>
      <c r="B42" s="127" t="s">
        <v>27</v>
      </c>
      <c r="C42" s="67">
        <f>F42*12</f>
        <v>0</v>
      </c>
      <c r="D42" s="64">
        <f t="shared" si="0"/>
        <v>1696.32</v>
      </c>
      <c r="E42" s="67">
        <f>H42*12</f>
        <v>0.72</v>
      </c>
      <c r="F42" s="66"/>
      <c r="G42" s="63">
        <f t="shared" si="1"/>
        <v>0.72</v>
      </c>
      <c r="H42" s="65">
        <v>0.06</v>
      </c>
      <c r="I42" s="29">
        <v>2356</v>
      </c>
      <c r="J42" s="26">
        <v>1.07</v>
      </c>
      <c r="K42" s="48">
        <v>0.03</v>
      </c>
    </row>
    <row r="43" spans="1:11" s="26" customFormat="1" ht="15">
      <c r="A43" s="126" t="s">
        <v>28</v>
      </c>
      <c r="B43" s="128" t="s">
        <v>29</v>
      </c>
      <c r="C43" s="117">
        <f>F43*12</f>
        <v>0</v>
      </c>
      <c r="D43" s="64">
        <f>G43*I43</f>
        <v>1130.88</v>
      </c>
      <c r="E43" s="117">
        <f>H43*12</f>
        <v>0.48</v>
      </c>
      <c r="F43" s="118"/>
      <c r="G43" s="63">
        <f>12*H43</f>
        <v>0.48</v>
      </c>
      <c r="H43" s="65">
        <v>0.04</v>
      </c>
      <c r="I43" s="29">
        <v>2356</v>
      </c>
      <c r="J43" s="26">
        <v>1.07</v>
      </c>
      <c r="K43" s="48">
        <v>0.02</v>
      </c>
    </row>
    <row r="44" spans="1:11" s="33" customFormat="1" ht="30">
      <c r="A44" s="126" t="s">
        <v>25</v>
      </c>
      <c r="B44" s="127" t="s">
        <v>104</v>
      </c>
      <c r="C44" s="67">
        <f>F44*12</f>
        <v>0</v>
      </c>
      <c r="D44" s="64">
        <f>G44*I44</f>
        <v>1413.6</v>
      </c>
      <c r="E44" s="67">
        <f>H44*12</f>
        <v>0.6</v>
      </c>
      <c r="F44" s="66"/>
      <c r="G44" s="63">
        <f>12*H44</f>
        <v>0.6</v>
      </c>
      <c r="H44" s="65">
        <v>0.05</v>
      </c>
      <c r="I44" s="29">
        <v>2356</v>
      </c>
      <c r="J44" s="26">
        <v>1.07</v>
      </c>
      <c r="K44" s="48">
        <v>0.03</v>
      </c>
    </row>
    <row r="45" spans="1:11" s="33" customFormat="1" ht="15">
      <c r="A45" s="126" t="s">
        <v>37</v>
      </c>
      <c r="B45" s="127"/>
      <c r="C45" s="63"/>
      <c r="D45" s="63">
        <f>D47+D48+D49+D50+D51+D52+D53+D54+D55+D56+D57</f>
        <v>16194.77</v>
      </c>
      <c r="E45" s="63"/>
      <c r="F45" s="66"/>
      <c r="G45" s="63">
        <f>D45/I45</f>
        <v>6.87</v>
      </c>
      <c r="H45" s="65">
        <f>G45/12</f>
        <v>0.57</v>
      </c>
      <c r="I45" s="29">
        <v>2356</v>
      </c>
      <c r="J45" s="26">
        <v>1.07</v>
      </c>
      <c r="K45" s="48">
        <v>0.76</v>
      </c>
    </row>
    <row r="46" spans="1:12" s="29" customFormat="1" ht="15" hidden="1">
      <c r="A46" s="129" t="s">
        <v>65</v>
      </c>
      <c r="B46" s="101" t="s">
        <v>18</v>
      </c>
      <c r="C46" s="68"/>
      <c r="D46" s="69"/>
      <c r="E46" s="68"/>
      <c r="F46" s="70"/>
      <c r="G46" s="68"/>
      <c r="H46" s="70">
        <v>0</v>
      </c>
      <c r="I46" s="29">
        <v>2356</v>
      </c>
      <c r="J46" s="26">
        <v>1.07</v>
      </c>
      <c r="K46" s="48">
        <v>0</v>
      </c>
      <c r="L46" s="33"/>
    </row>
    <row r="47" spans="1:12" s="29" customFormat="1" ht="29.25" customHeight="1">
      <c r="A47" s="129" t="s">
        <v>140</v>
      </c>
      <c r="B47" s="101" t="s">
        <v>18</v>
      </c>
      <c r="C47" s="68"/>
      <c r="D47" s="69">
        <v>622.74</v>
      </c>
      <c r="E47" s="68"/>
      <c r="F47" s="70"/>
      <c r="G47" s="68"/>
      <c r="H47" s="70"/>
      <c r="I47" s="29">
        <v>2356</v>
      </c>
      <c r="J47" s="26">
        <v>1.07</v>
      </c>
      <c r="K47" s="48">
        <v>0.01</v>
      </c>
      <c r="L47" s="33"/>
    </row>
    <row r="48" spans="1:12" s="29" customFormat="1" ht="15">
      <c r="A48" s="129" t="s">
        <v>19</v>
      </c>
      <c r="B48" s="101" t="s">
        <v>23</v>
      </c>
      <c r="C48" s="68">
        <f>F48*12</f>
        <v>0</v>
      </c>
      <c r="D48" s="69">
        <v>459.48</v>
      </c>
      <c r="E48" s="68">
        <f>H48*12</f>
        <v>0</v>
      </c>
      <c r="F48" s="70"/>
      <c r="G48" s="68"/>
      <c r="H48" s="70"/>
      <c r="I48" s="29">
        <v>2356</v>
      </c>
      <c r="J48" s="26">
        <v>1.07</v>
      </c>
      <c r="K48" s="48">
        <v>0.01</v>
      </c>
      <c r="L48" s="33"/>
    </row>
    <row r="49" spans="1:12" s="29" customFormat="1" ht="15">
      <c r="A49" s="129" t="s">
        <v>121</v>
      </c>
      <c r="B49" s="102" t="s">
        <v>18</v>
      </c>
      <c r="C49" s="68"/>
      <c r="D49" s="69">
        <v>818.74</v>
      </c>
      <c r="E49" s="68"/>
      <c r="F49" s="70"/>
      <c r="G49" s="68"/>
      <c r="H49" s="70"/>
      <c r="I49" s="29">
        <v>2356</v>
      </c>
      <c r="J49" s="26"/>
      <c r="K49" s="48"/>
      <c r="L49" s="33"/>
    </row>
    <row r="50" spans="1:12" s="29" customFormat="1" ht="15">
      <c r="A50" s="129" t="s">
        <v>142</v>
      </c>
      <c r="B50" s="101" t="s">
        <v>18</v>
      </c>
      <c r="C50" s="68">
        <f>F50*12</f>
        <v>0</v>
      </c>
      <c r="D50" s="69">
        <v>1683.06</v>
      </c>
      <c r="E50" s="68">
        <f>H50*12</f>
        <v>0</v>
      </c>
      <c r="F50" s="70"/>
      <c r="G50" s="68"/>
      <c r="H50" s="70"/>
      <c r="I50" s="29">
        <v>2356</v>
      </c>
      <c r="J50" s="26">
        <v>1.07</v>
      </c>
      <c r="K50" s="48">
        <v>0.32</v>
      </c>
      <c r="L50" s="33"/>
    </row>
    <row r="51" spans="1:12" s="29" customFormat="1" ht="25.5">
      <c r="A51" s="129" t="s">
        <v>133</v>
      </c>
      <c r="B51" s="102" t="s">
        <v>13</v>
      </c>
      <c r="C51" s="68"/>
      <c r="D51" s="68">
        <v>1255.55</v>
      </c>
      <c r="E51" s="68"/>
      <c r="F51" s="70"/>
      <c r="G51" s="68"/>
      <c r="H51" s="70"/>
      <c r="I51" s="29">
        <v>2356</v>
      </c>
      <c r="J51" s="26"/>
      <c r="K51" s="48"/>
      <c r="L51" s="33"/>
    </row>
    <row r="52" spans="1:12" s="29" customFormat="1" ht="15">
      <c r="A52" s="129" t="s">
        <v>63</v>
      </c>
      <c r="B52" s="101" t="s">
        <v>18</v>
      </c>
      <c r="C52" s="68">
        <f>F52*12</f>
        <v>0</v>
      </c>
      <c r="D52" s="69">
        <v>875.61</v>
      </c>
      <c r="E52" s="68">
        <f>H52*12</f>
        <v>0</v>
      </c>
      <c r="F52" s="70"/>
      <c r="G52" s="68"/>
      <c r="H52" s="70"/>
      <c r="I52" s="29">
        <v>2356</v>
      </c>
      <c r="J52" s="26">
        <v>1.07</v>
      </c>
      <c r="K52" s="48">
        <v>0.02</v>
      </c>
      <c r="L52" s="33"/>
    </row>
    <row r="53" spans="1:12" s="29" customFormat="1" ht="15">
      <c r="A53" s="129" t="s">
        <v>20</v>
      </c>
      <c r="B53" s="101" t="s">
        <v>18</v>
      </c>
      <c r="C53" s="68">
        <f>F53*12</f>
        <v>0</v>
      </c>
      <c r="D53" s="69">
        <v>3903.72</v>
      </c>
      <c r="E53" s="68">
        <f>H53*12</f>
        <v>0</v>
      </c>
      <c r="F53" s="70"/>
      <c r="G53" s="68"/>
      <c r="H53" s="70"/>
      <c r="I53" s="29">
        <v>2356</v>
      </c>
      <c r="J53" s="26">
        <v>1.07</v>
      </c>
      <c r="K53" s="48">
        <v>0.11</v>
      </c>
      <c r="L53" s="33"/>
    </row>
    <row r="54" spans="1:12" s="29" customFormat="1" ht="15">
      <c r="A54" s="129" t="s">
        <v>21</v>
      </c>
      <c r="B54" s="101" t="s">
        <v>18</v>
      </c>
      <c r="C54" s="68">
        <f>F54*12</f>
        <v>0</v>
      </c>
      <c r="D54" s="69">
        <v>918.95</v>
      </c>
      <c r="E54" s="68">
        <f>H54*12</f>
        <v>0</v>
      </c>
      <c r="F54" s="70"/>
      <c r="G54" s="68"/>
      <c r="H54" s="70"/>
      <c r="I54" s="29">
        <v>2356</v>
      </c>
      <c r="J54" s="26">
        <v>1.07</v>
      </c>
      <c r="K54" s="48">
        <v>0.02</v>
      </c>
      <c r="L54" s="33"/>
    </row>
    <row r="55" spans="1:12" s="29" customFormat="1" ht="15">
      <c r="A55" s="129" t="s">
        <v>60</v>
      </c>
      <c r="B55" s="101" t="s">
        <v>23</v>
      </c>
      <c r="C55" s="68"/>
      <c r="D55" s="69">
        <v>1751.23</v>
      </c>
      <c r="E55" s="68"/>
      <c r="F55" s="70"/>
      <c r="G55" s="68"/>
      <c r="H55" s="70"/>
      <c r="I55" s="29">
        <v>2356</v>
      </c>
      <c r="J55" s="26">
        <v>1.07</v>
      </c>
      <c r="K55" s="48">
        <v>0.05</v>
      </c>
      <c r="L55" s="33"/>
    </row>
    <row r="56" spans="1:12" s="29" customFormat="1" ht="25.5">
      <c r="A56" s="129" t="s">
        <v>22</v>
      </c>
      <c r="B56" s="101" t="s">
        <v>18</v>
      </c>
      <c r="C56" s="68">
        <f>F56*12</f>
        <v>0</v>
      </c>
      <c r="D56" s="69">
        <v>1850.02</v>
      </c>
      <c r="E56" s="68">
        <f>H56*12</f>
        <v>0</v>
      </c>
      <c r="F56" s="70"/>
      <c r="G56" s="68"/>
      <c r="H56" s="70"/>
      <c r="I56" s="29">
        <v>2356</v>
      </c>
      <c r="J56" s="26">
        <v>1.07</v>
      </c>
      <c r="K56" s="48">
        <v>0.05</v>
      </c>
      <c r="L56" s="33"/>
    </row>
    <row r="57" spans="1:12" s="29" customFormat="1" ht="25.5">
      <c r="A57" s="129" t="s">
        <v>141</v>
      </c>
      <c r="B57" s="101" t="s">
        <v>18</v>
      </c>
      <c r="C57" s="68"/>
      <c r="D57" s="69">
        <v>2055.67</v>
      </c>
      <c r="E57" s="68"/>
      <c r="F57" s="70"/>
      <c r="G57" s="68"/>
      <c r="H57" s="70"/>
      <c r="I57" s="29">
        <v>2356</v>
      </c>
      <c r="J57" s="26">
        <v>1.07</v>
      </c>
      <c r="K57" s="48">
        <v>0.01</v>
      </c>
      <c r="L57" s="33"/>
    </row>
    <row r="58" spans="1:12" s="29" customFormat="1" ht="15" hidden="1">
      <c r="A58" s="129" t="s">
        <v>66</v>
      </c>
      <c r="B58" s="101" t="s">
        <v>18</v>
      </c>
      <c r="C58" s="71"/>
      <c r="D58" s="69"/>
      <c r="E58" s="71"/>
      <c r="F58" s="70"/>
      <c r="G58" s="68"/>
      <c r="H58" s="70"/>
      <c r="I58" s="29">
        <v>2356</v>
      </c>
      <c r="J58" s="26">
        <v>1.07</v>
      </c>
      <c r="K58" s="48">
        <v>0</v>
      </c>
      <c r="L58" s="33"/>
    </row>
    <row r="59" spans="1:12" s="29" customFormat="1" ht="15" hidden="1">
      <c r="A59" s="129"/>
      <c r="B59" s="101"/>
      <c r="C59" s="68"/>
      <c r="D59" s="69"/>
      <c r="E59" s="68"/>
      <c r="F59" s="70"/>
      <c r="G59" s="68"/>
      <c r="H59" s="70"/>
      <c r="I59" s="29">
        <v>2356</v>
      </c>
      <c r="J59" s="26"/>
      <c r="K59" s="48"/>
      <c r="L59" s="33"/>
    </row>
    <row r="60" spans="1:11" s="33" customFormat="1" ht="30">
      <c r="A60" s="126" t="s">
        <v>46</v>
      </c>
      <c r="B60" s="127"/>
      <c r="C60" s="63"/>
      <c r="D60" s="63">
        <f>D61+D63+D64+D69+D70+D71+D72</f>
        <v>45837.59</v>
      </c>
      <c r="E60" s="63"/>
      <c r="F60" s="66"/>
      <c r="G60" s="63">
        <f>D60/I60</f>
        <v>19.46</v>
      </c>
      <c r="H60" s="65">
        <f>G60/12+0.01</f>
        <v>1.63</v>
      </c>
      <c r="I60" s="29">
        <v>2356</v>
      </c>
      <c r="J60" s="26">
        <v>1.07</v>
      </c>
      <c r="K60" s="48">
        <v>1.25</v>
      </c>
    </row>
    <row r="61" spans="1:12" s="29" customFormat="1" ht="15">
      <c r="A61" s="129" t="s">
        <v>38</v>
      </c>
      <c r="B61" s="101" t="s">
        <v>64</v>
      </c>
      <c r="C61" s="68"/>
      <c r="D61" s="69">
        <v>2626.83</v>
      </c>
      <c r="E61" s="68"/>
      <c r="F61" s="70"/>
      <c r="G61" s="68"/>
      <c r="H61" s="70"/>
      <c r="I61" s="29">
        <v>2356</v>
      </c>
      <c r="J61" s="26">
        <v>1.07</v>
      </c>
      <c r="K61" s="48">
        <v>0.07</v>
      </c>
      <c r="L61" s="33"/>
    </row>
    <row r="62" spans="1:12" s="29" customFormat="1" ht="15" hidden="1">
      <c r="A62" s="129" t="s">
        <v>85</v>
      </c>
      <c r="B62" s="101" t="s">
        <v>70</v>
      </c>
      <c r="C62" s="68"/>
      <c r="D62" s="69"/>
      <c r="E62" s="68"/>
      <c r="F62" s="70"/>
      <c r="G62" s="68"/>
      <c r="H62" s="70"/>
      <c r="I62" s="29">
        <v>2356</v>
      </c>
      <c r="J62" s="26">
        <v>1.07</v>
      </c>
      <c r="K62" s="48">
        <v>0</v>
      </c>
      <c r="L62" s="33"/>
    </row>
    <row r="63" spans="1:12" s="29" customFormat="1" ht="15">
      <c r="A63" s="129" t="s">
        <v>71</v>
      </c>
      <c r="B63" s="101" t="s">
        <v>70</v>
      </c>
      <c r="C63" s="68"/>
      <c r="D63" s="69">
        <v>1837.85</v>
      </c>
      <c r="E63" s="68"/>
      <c r="F63" s="70"/>
      <c r="G63" s="68"/>
      <c r="H63" s="70"/>
      <c r="I63" s="29">
        <v>2356</v>
      </c>
      <c r="J63" s="26">
        <v>1.07</v>
      </c>
      <c r="K63" s="48">
        <v>0.05</v>
      </c>
      <c r="L63" s="33"/>
    </row>
    <row r="64" spans="1:12" s="29" customFormat="1" ht="25.5">
      <c r="A64" s="129" t="s">
        <v>67</v>
      </c>
      <c r="B64" s="101" t="s">
        <v>68</v>
      </c>
      <c r="C64" s="68"/>
      <c r="D64" s="69">
        <v>1751.2</v>
      </c>
      <c r="E64" s="68"/>
      <c r="F64" s="70"/>
      <c r="G64" s="68"/>
      <c r="H64" s="70"/>
      <c r="I64" s="29">
        <v>2356</v>
      </c>
      <c r="J64" s="26">
        <v>1.07</v>
      </c>
      <c r="K64" s="48">
        <v>0.05</v>
      </c>
      <c r="L64" s="33"/>
    </row>
    <row r="65" spans="1:12" s="29" customFormat="1" ht="15" hidden="1">
      <c r="A65" s="129" t="s">
        <v>40</v>
      </c>
      <c r="B65" s="101" t="s">
        <v>69</v>
      </c>
      <c r="C65" s="68"/>
      <c r="D65" s="69">
        <f>G65*I65</f>
        <v>0</v>
      </c>
      <c r="E65" s="68"/>
      <c r="F65" s="70"/>
      <c r="G65" s="68"/>
      <c r="H65" s="70"/>
      <c r="I65" s="29">
        <v>2356</v>
      </c>
      <c r="J65" s="26">
        <v>1.07</v>
      </c>
      <c r="K65" s="48">
        <v>0</v>
      </c>
      <c r="L65" s="33"/>
    </row>
    <row r="66" spans="1:12" s="29" customFormat="1" ht="15" hidden="1">
      <c r="A66" s="129" t="s">
        <v>52</v>
      </c>
      <c r="B66" s="101" t="s">
        <v>70</v>
      </c>
      <c r="C66" s="68"/>
      <c r="D66" s="69"/>
      <c r="E66" s="68"/>
      <c r="F66" s="70"/>
      <c r="G66" s="68"/>
      <c r="H66" s="70"/>
      <c r="I66" s="29">
        <v>2356</v>
      </c>
      <c r="J66" s="26">
        <v>1.07</v>
      </c>
      <c r="K66" s="48">
        <v>0</v>
      </c>
      <c r="L66" s="33"/>
    </row>
    <row r="67" spans="1:12" s="29" customFormat="1" ht="15" hidden="1">
      <c r="A67" s="129" t="s">
        <v>53</v>
      </c>
      <c r="B67" s="101" t="s">
        <v>18</v>
      </c>
      <c r="C67" s="68"/>
      <c r="D67" s="69"/>
      <c r="E67" s="68"/>
      <c r="F67" s="70"/>
      <c r="G67" s="68"/>
      <c r="H67" s="70"/>
      <c r="I67" s="29">
        <v>2356</v>
      </c>
      <c r="J67" s="26">
        <v>1.07</v>
      </c>
      <c r="K67" s="48">
        <v>0</v>
      </c>
      <c r="L67" s="33"/>
    </row>
    <row r="68" spans="1:12" s="29" customFormat="1" ht="25.5" hidden="1">
      <c r="A68" s="129" t="s">
        <v>50</v>
      </c>
      <c r="B68" s="101" t="s">
        <v>18</v>
      </c>
      <c r="C68" s="68"/>
      <c r="D68" s="69"/>
      <c r="E68" s="68"/>
      <c r="F68" s="70"/>
      <c r="G68" s="68"/>
      <c r="H68" s="70"/>
      <c r="I68" s="29">
        <v>2356</v>
      </c>
      <c r="J68" s="26">
        <v>1.07</v>
      </c>
      <c r="K68" s="48">
        <v>0</v>
      </c>
      <c r="L68" s="33"/>
    </row>
    <row r="69" spans="1:12" s="29" customFormat="1" ht="15">
      <c r="A69" s="129" t="s">
        <v>61</v>
      </c>
      <c r="B69" s="101" t="s">
        <v>10</v>
      </c>
      <c r="C69" s="71"/>
      <c r="D69" s="69">
        <v>6228.48</v>
      </c>
      <c r="E69" s="71"/>
      <c r="F69" s="70"/>
      <c r="G69" s="68"/>
      <c r="H69" s="70"/>
      <c r="I69" s="29">
        <v>2356</v>
      </c>
      <c r="J69" s="26">
        <v>1.07</v>
      </c>
      <c r="K69" s="48">
        <v>0.17</v>
      </c>
      <c r="L69" s="33"/>
    </row>
    <row r="70" spans="1:12" s="29" customFormat="1" ht="28.5" customHeight="1">
      <c r="A70" s="130" t="s">
        <v>135</v>
      </c>
      <c r="B70" s="102" t="s">
        <v>13</v>
      </c>
      <c r="C70" s="68"/>
      <c r="D70" s="68">
        <v>26704.95</v>
      </c>
      <c r="E70" s="68"/>
      <c r="F70" s="70"/>
      <c r="G70" s="68"/>
      <c r="H70" s="70"/>
      <c r="I70" s="29">
        <v>2356</v>
      </c>
      <c r="J70" s="26">
        <v>1.07</v>
      </c>
      <c r="K70" s="48">
        <v>0.47</v>
      </c>
      <c r="L70" s="33"/>
    </row>
    <row r="71" spans="1:12" s="29" customFormat="1" ht="27" customHeight="1">
      <c r="A71" s="129" t="s">
        <v>143</v>
      </c>
      <c r="B71" s="102" t="s">
        <v>13</v>
      </c>
      <c r="C71" s="68"/>
      <c r="D71" s="68">
        <v>1464.36</v>
      </c>
      <c r="E71" s="68"/>
      <c r="F71" s="70"/>
      <c r="G71" s="71"/>
      <c r="H71" s="95"/>
      <c r="I71" s="29">
        <v>2356</v>
      </c>
      <c r="J71" s="26"/>
      <c r="K71" s="48"/>
      <c r="L71" s="33"/>
    </row>
    <row r="72" spans="1:12" s="29" customFormat="1" ht="28.5" customHeight="1">
      <c r="A72" s="129" t="s">
        <v>149</v>
      </c>
      <c r="B72" s="102" t="s">
        <v>13</v>
      </c>
      <c r="C72" s="68"/>
      <c r="D72" s="68">
        <v>5223.92</v>
      </c>
      <c r="E72" s="68"/>
      <c r="F72" s="70"/>
      <c r="G72" s="71"/>
      <c r="H72" s="95"/>
      <c r="I72" s="29">
        <v>2356</v>
      </c>
      <c r="J72" s="26"/>
      <c r="K72" s="48"/>
      <c r="L72" s="33"/>
    </row>
    <row r="73" spans="1:12" s="29" customFormat="1" ht="30">
      <c r="A73" s="126" t="s">
        <v>47</v>
      </c>
      <c r="B73" s="101"/>
      <c r="C73" s="68"/>
      <c r="D73" s="63">
        <f>D75+D74</f>
        <v>8097.59</v>
      </c>
      <c r="E73" s="68"/>
      <c r="F73" s="70"/>
      <c r="G73" s="63">
        <f>D73/I73</f>
        <v>3.44</v>
      </c>
      <c r="H73" s="65">
        <f>G73/12</f>
        <v>0.29</v>
      </c>
      <c r="I73" s="29">
        <v>2356</v>
      </c>
      <c r="J73" s="26">
        <v>1.07</v>
      </c>
      <c r="K73" s="48">
        <v>0.07</v>
      </c>
      <c r="L73" s="33"/>
    </row>
    <row r="74" spans="1:12" s="29" customFormat="1" ht="15">
      <c r="A74" s="139" t="s">
        <v>151</v>
      </c>
      <c r="B74" s="140" t="s">
        <v>18</v>
      </c>
      <c r="C74" s="83"/>
      <c r="D74" s="105">
        <v>622.83</v>
      </c>
      <c r="E74" s="83"/>
      <c r="F74" s="87"/>
      <c r="G74" s="105"/>
      <c r="H74" s="107"/>
      <c r="I74" s="29">
        <v>2356</v>
      </c>
      <c r="J74" s="26"/>
      <c r="K74" s="48"/>
      <c r="L74" s="33"/>
    </row>
    <row r="75" spans="1:12" s="29" customFormat="1" ht="25.5">
      <c r="A75" s="129" t="s">
        <v>150</v>
      </c>
      <c r="B75" s="102" t="s">
        <v>13</v>
      </c>
      <c r="C75" s="68"/>
      <c r="D75" s="68">
        <v>7474.76</v>
      </c>
      <c r="E75" s="68"/>
      <c r="F75" s="70"/>
      <c r="G75" s="68"/>
      <c r="H75" s="70"/>
      <c r="I75" s="29">
        <v>2356</v>
      </c>
      <c r="J75" s="26">
        <v>1.07</v>
      </c>
      <c r="K75" s="48">
        <v>0.04</v>
      </c>
      <c r="L75" s="33"/>
    </row>
    <row r="76" spans="1:12" s="29" customFormat="1" ht="15" hidden="1">
      <c r="A76" s="129" t="s">
        <v>62</v>
      </c>
      <c r="B76" s="101" t="s">
        <v>10</v>
      </c>
      <c r="C76" s="68"/>
      <c r="D76" s="69">
        <f>G76*I76</f>
        <v>0</v>
      </c>
      <c r="E76" s="68"/>
      <c r="F76" s="70"/>
      <c r="G76" s="68">
        <f>H76*12</f>
        <v>0</v>
      </c>
      <c r="H76" s="70">
        <v>0</v>
      </c>
      <c r="I76" s="29">
        <v>2356</v>
      </c>
      <c r="J76" s="26">
        <v>1.07</v>
      </c>
      <c r="K76" s="48">
        <v>0</v>
      </c>
      <c r="L76" s="33"/>
    </row>
    <row r="77" spans="1:12" s="29" customFormat="1" ht="15">
      <c r="A77" s="126" t="s">
        <v>48</v>
      </c>
      <c r="B77" s="101"/>
      <c r="C77" s="68"/>
      <c r="D77" s="63">
        <f>D79+D80+D86</f>
        <v>20173.78</v>
      </c>
      <c r="E77" s="68"/>
      <c r="F77" s="70"/>
      <c r="G77" s="63">
        <f>D77/I77</f>
        <v>8.56</v>
      </c>
      <c r="H77" s="65">
        <f>G77/12</f>
        <v>0.71</v>
      </c>
      <c r="I77" s="29">
        <v>2356</v>
      </c>
      <c r="J77" s="26">
        <v>1.07</v>
      </c>
      <c r="K77" s="48">
        <v>0.2</v>
      </c>
      <c r="L77" s="33"/>
    </row>
    <row r="78" spans="1:12" s="29" customFormat="1" ht="15" hidden="1">
      <c r="A78" s="129" t="s">
        <v>41</v>
      </c>
      <c r="B78" s="101" t="s">
        <v>10</v>
      </c>
      <c r="C78" s="68"/>
      <c r="D78" s="69">
        <f aca="true" t="shared" si="2" ref="D78:D85">G78*I78</f>
        <v>0</v>
      </c>
      <c r="E78" s="68"/>
      <c r="F78" s="70"/>
      <c r="G78" s="68">
        <f>H78*12</f>
        <v>0</v>
      </c>
      <c r="H78" s="70">
        <v>0</v>
      </c>
      <c r="I78" s="29">
        <v>2356</v>
      </c>
      <c r="J78" s="26">
        <v>1.07</v>
      </c>
      <c r="K78" s="48">
        <v>0</v>
      </c>
      <c r="L78" s="33"/>
    </row>
    <row r="79" spans="1:12" s="29" customFormat="1" ht="15">
      <c r="A79" s="129" t="s">
        <v>42</v>
      </c>
      <c r="B79" s="101" t="s">
        <v>18</v>
      </c>
      <c r="C79" s="68"/>
      <c r="D79" s="69">
        <v>3152.7</v>
      </c>
      <c r="E79" s="68"/>
      <c r="F79" s="70"/>
      <c r="G79" s="68"/>
      <c r="H79" s="70"/>
      <c r="I79" s="29">
        <v>2356</v>
      </c>
      <c r="J79" s="26">
        <v>1.07</v>
      </c>
      <c r="K79" s="48">
        <v>0.18</v>
      </c>
      <c r="L79" s="33"/>
    </row>
    <row r="80" spans="1:12" s="29" customFormat="1" ht="15">
      <c r="A80" s="129" t="s">
        <v>43</v>
      </c>
      <c r="B80" s="101" t="s">
        <v>18</v>
      </c>
      <c r="C80" s="68"/>
      <c r="D80" s="69">
        <v>915.28</v>
      </c>
      <c r="E80" s="68"/>
      <c r="F80" s="70"/>
      <c r="G80" s="68"/>
      <c r="H80" s="70"/>
      <c r="I80" s="29">
        <v>2356</v>
      </c>
      <c r="J80" s="26">
        <v>1.07</v>
      </c>
      <c r="K80" s="48">
        <v>0.02</v>
      </c>
      <c r="L80" s="33"/>
    </row>
    <row r="81" spans="1:12" s="29" customFormat="1" ht="27.75" customHeight="1" hidden="1">
      <c r="A81" s="129" t="s">
        <v>51</v>
      </c>
      <c r="B81" s="101" t="s">
        <v>13</v>
      </c>
      <c r="C81" s="68"/>
      <c r="D81" s="69">
        <f t="shared" si="2"/>
        <v>0</v>
      </c>
      <c r="E81" s="68"/>
      <c r="F81" s="70"/>
      <c r="G81" s="68"/>
      <c r="H81" s="70"/>
      <c r="I81" s="29">
        <v>2356</v>
      </c>
      <c r="J81" s="26">
        <v>1.07</v>
      </c>
      <c r="K81" s="48">
        <v>0</v>
      </c>
      <c r="L81" s="33"/>
    </row>
    <row r="82" spans="1:12" s="29" customFormat="1" ht="25.5" hidden="1">
      <c r="A82" s="129" t="s">
        <v>77</v>
      </c>
      <c r="B82" s="101" t="s">
        <v>13</v>
      </c>
      <c r="C82" s="68"/>
      <c r="D82" s="69">
        <f t="shared" si="2"/>
        <v>0</v>
      </c>
      <c r="E82" s="68"/>
      <c r="F82" s="70"/>
      <c r="G82" s="68"/>
      <c r="H82" s="70"/>
      <c r="I82" s="29">
        <v>2356</v>
      </c>
      <c r="J82" s="26">
        <v>1.07</v>
      </c>
      <c r="K82" s="48">
        <v>0</v>
      </c>
      <c r="L82" s="33"/>
    </row>
    <row r="83" spans="1:12" s="29" customFormat="1" ht="25.5" hidden="1">
      <c r="A83" s="129" t="s">
        <v>72</v>
      </c>
      <c r="B83" s="101" t="s">
        <v>13</v>
      </c>
      <c r="C83" s="68"/>
      <c r="D83" s="69">
        <f t="shared" si="2"/>
        <v>0</v>
      </c>
      <c r="E83" s="68"/>
      <c r="F83" s="70"/>
      <c r="G83" s="68"/>
      <c r="H83" s="70"/>
      <c r="I83" s="29">
        <v>2356</v>
      </c>
      <c r="J83" s="26">
        <v>1.07</v>
      </c>
      <c r="K83" s="48">
        <v>0</v>
      </c>
      <c r="L83" s="33"/>
    </row>
    <row r="84" spans="1:12" s="29" customFormat="1" ht="25.5" hidden="1">
      <c r="A84" s="129" t="s">
        <v>78</v>
      </c>
      <c r="B84" s="101" t="s">
        <v>13</v>
      </c>
      <c r="C84" s="68"/>
      <c r="D84" s="69">
        <f t="shared" si="2"/>
        <v>0</v>
      </c>
      <c r="E84" s="68"/>
      <c r="F84" s="70"/>
      <c r="G84" s="68"/>
      <c r="H84" s="70"/>
      <c r="I84" s="29">
        <v>2356</v>
      </c>
      <c r="J84" s="26">
        <v>1.07</v>
      </c>
      <c r="K84" s="48">
        <v>0</v>
      </c>
      <c r="L84" s="33"/>
    </row>
    <row r="85" spans="1:12" s="29" customFormat="1" ht="25.5" hidden="1">
      <c r="A85" s="129" t="s">
        <v>76</v>
      </c>
      <c r="B85" s="101" t="s">
        <v>13</v>
      </c>
      <c r="C85" s="68"/>
      <c r="D85" s="69">
        <f t="shared" si="2"/>
        <v>0</v>
      </c>
      <c r="E85" s="68"/>
      <c r="F85" s="70"/>
      <c r="G85" s="68"/>
      <c r="H85" s="70"/>
      <c r="I85" s="29">
        <v>2356</v>
      </c>
      <c r="J85" s="26">
        <v>1.07</v>
      </c>
      <c r="K85" s="48">
        <v>0</v>
      </c>
      <c r="L85" s="33"/>
    </row>
    <row r="86" spans="1:12" s="29" customFormat="1" ht="15">
      <c r="A86" s="129" t="s">
        <v>113</v>
      </c>
      <c r="B86" s="102" t="s">
        <v>114</v>
      </c>
      <c r="C86" s="68"/>
      <c r="D86" s="94">
        <v>16105.8</v>
      </c>
      <c r="E86" s="68"/>
      <c r="F86" s="70"/>
      <c r="G86" s="71"/>
      <c r="H86" s="95"/>
      <c r="I86" s="29">
        <v>2356</v>
      </c>
      <c r="J86" s="26"/>
      <c r="K86" s="48"/>
      <c r="L86" s="33"/>
    </row>
    <row r="87" spans="1:12" s="29" customFormat="1" ht="15">
      <c r="A87" s="126" t="s">
        <v>49</v>
      </c>
      <c r="B87" s="101"/>
      <c r="C87" s="68"/>
      <c r="D87" s="63">
        <v>0</v>
      </c>
      <c r="E87" s="68"/>
      <c r="F87" s="70"/>
      <c r="G87" s="63">
        <f>D87/I87</f>
        <v>0</v>
      </c>
      <c r="H87" s="65">
        <f>G87/12</f>
        <v>0</v>
      </c>
      <c r="I87" s="29">
        <v>2356</v>
      </c>
      <c r="J87" s="26">
        <v>1.07</v>
      </c>
      <c r="K87" s="48">
        <v>0.14</v>
      </c>
      <c r="L87" s="33"/>
    </row>
    <row r="88" spans="1:12" s="29" customFormat="1" ht="15" hidden="1">
      <c r="A88" s="129" t="s">
        <v>45</v>
      </c>
      <c r="B88" s="101" t="s">
        <v>18</v>
      </c>
      <c r="C88" s="68"/>
      <c r="D88" s="69"/>
      <c r="E88" s="68"/>
      <c r="F88" s="70"/>
      <c r="G88" s="68"/>
      <c r="H88" s="70"/>
      <c r="I88" s="29">
        <v>2356</v>
      </c>
      <c r="J88" s="26">
        <v>1.07</v>
      </c>
      <c r="K88" s="48">
        <v>0.02</v>
      </c>
      <c r="L88" s="33"/>
    </row>
    <row r="89" spans="1:12" s="26" customFormat="1" ht="15">
      <c r="A89" s="126" t="s">
        <v>58</v>
      </c>
      <c r="B89" s="127"/>
      <c r="C89" s="63"/>
      <c r="D89" s="63">
        <f>D90</f>
        <v>11048.16</v>
      </c>
      <c r="E89" s="63"/>
      <c r="F89" s="66"/>
      <c r="G89" s="63">
        <f>D89/I89</f>
        <v>4.69</v>
      </c>
      <c r="H89" s="65">
        <f>G89/12</f>
        <v>0.39</v>
      </c>
      <c r="I89" s="29">
        <v>2356</v>
      </c>
      <c r="J89" s="26">
        <v>1.07</v>
      </c>
      <c r="K89" s="48">
        <v>0.04</v>
      </c>
      <c r="L89" s="33"/>
    </row>
    <row r="90" spans="1:12" s="29" customFormat="1" ht="15">
      <c r="A90" s="129" t="s">
        <v>73</v>
      </c>
      <c r="B90" s="102" t="s">
        <v>23</v>
      </c>
      <c r="C90" s="68">
        <f>F90*12</f>
        <v>0</v>
      </c>
      <c r="D90" s="69">
        <v>11048.16</v>
      </c>
      <c r="E90" s="68"/>
      <c r="F90" s="70"/>
      <c r="G90" s="68"/>
      <c r="H90" s="70"/>
      <c r="I90" s="29">
        <v>2356</v>
      </c>
      <c r="J90" s="26">
        <v>1.07</v>
      </c>
      <c r="K90" s="48">
        <v>0</v>
      </c>
      <c r="L90" s="33"/>
    </row>
    <row r="91" spans="1:12" s="26" customFormat="1" ht="15">
      <c r="A91" s="126" t="s">
        <v>57</v>
      </c>
      <c r="B91" s="127"/>
      <c r="C91" s="63"/>
      <c r="D91" s="63">
        <f>D92</f>
        <v>17351.79</v>
      </c>
      <c r="E91" s="63"/>
      <c r="F91" s="66"/>
      <c r="G91" s="63">
        <f>D91/I91</f>
        <v>7.36</v>
      </c>
      <c r="H91" s="65">
        <f>G91/12</f>
        <v>0.61</v>
      </c>
      <c r="I91" s="29">
        <v>2356</v>
      </c>
      <c r="J91" s="26">
        <v>1.07</v>
      </c>
      <c r="K91" s="48">
        <v>0.6</v>
      </c>
      <c r="L91" s="33"/>
    </row>
    <row r="92" spans="1:12" s="29" customFormat="1" ht="15.75" thickBot="1">
      <c r="A92" s="129" t="s">
        <v>74</v>
      </c>
      <c r="B92" s="101" t="s">
        <v>64</v>
      </c>
      <c r="C92" s="68"/>
      <c r="D92" s="69">
        <v>17351.79</v>
      </c>
      <c r="E92" s="68"/>
      <c r="F92" s="70"/>
      <c r="G92" s="68"/>
      <c r="H92" s="70"/>
      <c r="I92" s="29">
        <v>2356</v>
      </c>
      <c r="J92" s="26">
        <v>1.07</v>
      </c>
      <c r="K92" s="48">
        <v>0.48</v>
      </c>
      <c r="L92" s="33"/>
    </row>
    <row r="93" spans="1:12" s="29" customFormat="1" ht="25.5" customHeight="1" hidden="1">
      <c r="A93" s="131" t="s">
        <v>75</v>
      </c>
      <c r="B93" s="132" t="s">
        <v>18</v>
      </c>
      <c r="C93" s="72"/>
      <c r="D93" s="73">
        <f aca="true" t="shared" si="3" ref="D93:D99">G93*I93</f>
        <v>0</v>
      </c>
      <c r="E93" s="72"/>
      <c r="F93" s="74"/>
      <c r="G93" s="72">
        <f aca="true" t="shared" si="4" ref="G93:G99">H93*12</f>
        <v>0</v>
      </c>
      <c r="H93" s="74"/>
      <c r="I93" s="29">
        <v>2356</v>
      </c>
      <c r="K93" s="49"/>
      <c r="L93" s="33"/>
    </row>
    <row r="94" spans="1:12" s="29" customFormat="1" ht="25.5" customHeight="1" hidden="1" thickBot="1">
      <c r="A94" s="133"/>
      <c r="B94" s="134"/>
      <c r="C94" s="75"/>
      <c r="D94" s="76"/>
      <c r="E94" s="75"/>
      <c r="F94" s="77"/>
      <c r="G94" s="75"/>
      <c r="H94" s="77"/>
      <c r="I94" s="29">
        <v>2356</v>
      </c>
      <c r="K94" s="49"/>
      <c r="L94" s="33"/>
    </row>
    <row r="95" spans="1:12" s="26" customFormat="1" ht="38.25" thickBot="1">
      <c r="A95" s="137" t="s">
        <v>144</v>
      </c>
      <c r="B95" s="110" t="s">
        <v>13</v>
      </c>
      <c r="C95" s="78">
        <f>F95*12</f>
        <v>0</v>
      </c>
      <c r="D95" s="119">
        <f t="shared" si="3"/>
        <v>22900.32</v>
      </c>
      <c r="E95" s="78">
        <f>H95*12</f>
        <v>9.72</v>
      </c>
      <c r="F95" s="79"/>
      <c r="G95" s="78">
        <f t="shared" si="4"/>
        <v>9.72</v>
      </c>
      <c r="H95" s="79">
        <v>0.81</v>
      </c>
      <c r="I95" s="29">
        <v>2356</v>
      </c>
      <c r="K95" s="48"/>
      <c r="L95" s="33"/>
    </row>
    <row r="96" spans="1:12" s="26" customFormat="1" ht="19.5" hidden="1" thickBot="1">
      <c r="A96" s="138" t="s">
        <v>33</v>
      </c>
      <c r="B96" s="136"/>
      <c r="C96" s="99" t="e">
        <f>F96*12</f>
        <v>#REF!</v>
      </c>
      <c r="D96" s="80">
        <f t="shared" si="3"/>
        <v>0</v>
      </c>
      <c r="E96" s="81">
        <f>H96*12</f>
        <v>0</v>
      </c>
      <c r="F96" s="82" t="e">
        <f>#REF!+#REF!+#REF!+#REF!+#REF!+#REF!+#REF!+#REF!+#REF!+#REF!</f>
        <v>#REF!</v>
      </c>
      <c r="G96" s="81">
        <f t="shared" si="4"/>
        <v>0</v>
      </c>
      <c r="H96" s="82">
        <f>H97+H98+H99</f>
        <v>0</v>
      </c>
      <c r="I96" s="29">
        <v>2356</v>
      </c>
      <c r="K96" s="48"/>
      <c r="L96" s="33"/>
    </row>
    <row r="97" spans="1:12" s="26" customFormat="1" ht="15.75" hidden="1" thickBot="1">
      <c r="A97" s="139" t="s">
        <v>81</v>
      </c>
      <c r="B97" s="140"/>
      <c r="C97" s="83"/>
      <c r="D97" s="84">
        <f t="shared" si="3"/>
        <v>0</v>
      </c>
      <c r="E97" s="85">
        <f>H97*12</f>
        <v>0</v>
      </c>
      <c r="F97" s="86" t="e">
        <f>#REF!+#REF!+#REF!+#REF!+#REF!+#REF!+#REF!+#REF!+#REF!+#REF!</f>
        <v>#REF!</v>
      </c>
      <c r="G97" s="85">
        <f t="shared" si="4"/>
        <v>0</v>
      </c>
      <c r="H97" s="87"/>
      <c r="I97" s="29">
        <v>2356</v>
      </c>
      <c r="K97" s="48"/>
      <c r="L97" s="33"/>
    </row>
    <row r="98" spans="1:12" s="26" customFormat="1" ht="15.75" hidden="1" thickBot="1">
      <c r="A98" s="139" t="s">
        <v>82</v>
      </c>
      <c r="B98" s="140"/>
      <c r="C98" s="83"/>
      <c r="D98" s="84">
        <f t="shared" si="3"/>
        <v>0</v>
      </c>
      <c r="E98" s="85">
        <f>H98*12</f>
        <v>0</v>
      </c>
      <c r="F98" s="86" t="e">
        <f>#REF!+#REF!+#REF!+#REF!+#REF!+#REF!+#REF!+#REF!+#REF!+#REF!</f>
        <v>#REF!</v>
      </c>
      <c r="G98" s="85">
        <f t="shared" si="4"/>
        <v>0</v>
      </c>
      <c r="H98" s="87"/>
      <c r="I98" s="29">
        <v>2356</v>
      </c>
      <c r="K98" s="48"/>
      <c r="L98" s="33"/>
    </row>
    <row r="99" spans="1:12" s="26" customFormat="1" ht="15.75" hidden="1" thickBot="1">
      <c r="A99" s="139" t="s">
        <v>83</v>
      </c>
      <c r="B99" s="140"/>
      <c r="C99" s="83"/>
      <c r="D99" s="83">
        <f t="shared" si="3"/>
        <v>0</v>
      </c>
      <c r="E99" s="83">
        <f>H99*12</f>
        <v>0</v>
      </c>
      <c r="F99" s="83" t="e">
        <f>#REF!+#REF!+#REF!+#REF!+#REF!+#REF!+#REF!+#REF!+#REF!+#REF!</f>
        <v>#REF!</v>
      </c>
      <c r="G99" s="83">
        <f t="shared" si="4"/>
        <v>0</v>
      </c>
      <c r="H99" s="87"/>
      <c r="I99" s="29">
        <v>2356</v>
      </c>
      <c r="K99" s="48"/>
      <c r="L99" s="33"/>
    </row>
    <row r="100" spans="1:11" s="26" customFormat="1" ht="19.5" thickBot="1">
      <c r="A100" s="143" t="s">
        <v>115</v>
      </c>
      <c r="B100" s="144" t="s">
        <v>12</v>
      </c>
      <c r="C100" s="78"/>
      <c r="D100" s="88">
        <f>G100*I100</f>
        <v>48910.56</v>
      </c>
      <c r="E100" s="78"/>
      <c r="F100" s="89"/>
      <c r="G100" s="78">
        <f>H100*12</f>
        <v>20.76</v>
      </c>
      <c r="H100" s="89">
        <v>1.73</v>
      </c>
      <c r="I100" s="29">
        <v>2356</v>
      </c>
      <c r="K100" s="48"/>
    </row>
    <row r="101" spans="1:11" s="26" customFormat="1" ht="19.5" thickBot="1">
      <c r="A101" s="37" t="s">
        <v>34</v>
      </c>
      <c r="B101" s="38"/>
      <c r="C101" s="39">
        <f>F101*12</f>
        <v>0</v>
      </c>
      <c r="D101" s="90">
        <f>D100+D95+D91+D89+D87+D77+D73+D60+D45+D44+D43+D42+D41+D40+D36+D35+D34+D33+D32+D23+D15</f>
        <v>532231.35</v>
      </c>
      <c r="E101" s="90">
        <f>E100+E95+E91+E89+E87+E77+E73+E60+E45+E44+E43+E42+E41+E40+E36+E35+E34+E33+E32+E23+E15</f>
        <v>142.92</v>
      </c>
      <c r="F101" s="90">
        <f>F100+F95+F91+F89+F87+F77+F73+F60+F45+F44+F43+F42+F41+F40+F36+F35+F34+F33+F32+F23+F15</f>
        <v>0</v>
      </c>
      <c r="G101" s="90">
        <f>G100+G95+G91+G89+G87+G77+G73+G60+G45+G44+G43+G42+G41+G40+G36+G35+G34+G33+G32+G23+G15</f>
        <v>225.9</v>
      </c>
      <c r="H101" s="90">
        <f>H100+H95+H91+H89+H87+H77+H73+H60+H45+H44+H43+H42+H41+H40+H36+H35+H34+H33+H32+H23+H15</f>
        <v>18.83</v>
      </c>
      <c r="K101" s="48"/>
    </row>
    <row r="102" spans="1:11" s="26" customFormat="1" ht="19.5" hidden="1" thickBot="1">
      <c r="A102" s="35" t="s">
        <v>92</v>
      </c>
      <c r="B102" s="25"/>
      <c r="C102" s="34"/>
      <c r="D102" s="88">
        <v>120000</v>
      </c>
      <c r="E102" s="78"/>
      <c r="F102" s="89"/>
      <c r="G102" s="78">
        <f>H102*12</f>
        <v>50.88</v>
      </c>
      <c r="H102" s="89">
        <f>D102/12/I102</f>
        <v>4.24</v>
      </c>
      <c r="I102" s="36">
        <v>2357</v>
      </c>
      <c r="K102" s="48"/>
    </row>
    <row r="103" spans="1:11" s="26" customFormat="1" ht="19.5" hidden="1" thickBot="1">
      <c r="A103" s="35" t="s">
        <v>93</v>
      </c>
      <c r="B103" s="25"/>
      <c r="C103" s="34"/>
      <c r="D103" s="88">
        <f>D101+D102</f>
        <v>652231.35</v>
      </c>
      <c r="E103" s="78"/>
      <c r="F103" s="89"/>
      <c r="G103" s="88">
        <f>G101+G102</f>
        <v>276.78</v>
      </c>
      <c r="H103" s="89">
        <f>H101+H102</f>
        <v>23.07</v>
      </c>
      <c r="K103" s="48"/>
    </row>
    <row r="104" spans="1:11" s="42" customFormat="1" ht="18.75" hidden="1">
      <c r="A104" s="40" t="s">
        <v>30</v>
      </c>
      <c r="B104" s="41" t="s">
        <v>84</v>
      </c>
      <c r="C104" s="13"/>
      <c r="D104" s="91"/>
      <c r="E104" s="91"/>
      <c r="F104" s="91"/>
      <c r="G104" s="91"/>
      <c r="H104" s="91">
        <f>H101-H96</f>
        <v>18.83</v>
      </c>
      <c r="K104" s="50"/>
    </row>
    <row r="105" spans="1:11" s="42" customFormat="1" ht="18.75">
      <c r="A105" s="40"/>
      <c r="B105" s="41"/>
      <c r="C105" s="13"/>
      <c r="D105" s="91"/>
      <c r="E105" s="91"/>
      <c r="F105" s="91"/>
      <c r="G105" s="91"/>
      <c r="H105" s="91"/>
      <c r="K105" s="50"/>
    </row>
    <row r="106" spans="1:11" s="42" customFormat="1" ht="18.75">
      <c r="A106" s="40"/>
      <c r="B106" s="41"/>
      <c r="C106" s="13"/>
      <c r="D106" s="91"/>
      <c r="E106" s="91"/>
      <c r="F106" s="91"/>
      <c r="G106" s="91"/>
      <c r="H106" s="91"/>
      <c r="K106" s="50"/>
    </row>
    <row r="107" spans="1:11" s="10" customFormat="1" ht="19.5">
      <c r="A107" s="44"/>
      <c r="B107" s="45"/>
      <c r="C107" s="45"/>
      <c r="D107" s="92"/>
      <c r="E107" s="93"/>
      <c r="F107" s="93"/>
      <c r="G107" s="93"/>
      <c r="H107" s="92"/>
      <c r="K107" s="51"/>
    </row>
    <row r="108" spans="1:11" s="10" customFormat="1" ht="20.25" thickBot="1">
      <c r="A108" s="44"/>
      <c r="B108" s="45"/>
      <c r="C108" s="45"/>
      <c r="D108" s="92"/>
      <c r="E108" s="93"/>
      <c r="F108" s="93"/>
      <c r="G108" s="93"/>
      <c r="H108" s="92"/>
      <c r="K108" s="51"/>
    </row>
    <row r="109" spans="1:12" s="4" customFormat="1" ht="30.75" thickBot="1">
      <c r="A109" s="16" t="s">
        <v>105</v>
      </c>
      <c r="B109" s="3"/>
      <c r="C109" s="17">
        <f>F109*12</f>
        <v>0</v>
      </c>
      <c r="D109" s="79">
        <f>D113+D114</f>
        <v>38285.11</v>
      </c>
      <c r="E109" s="79">
        <f>E113+E114</f>
        <v>0</v>
      </c>
      <c r="F109" s="79">
        <f>F113+F114</f>
        <v>0</v>
      </c>
      <c r="G109" s="79">
        <f>G113+G114</f>
        <v>16.25</v>
      </c>
      <c r="H109" s="79">
        <f>H113+H114</f>
        <v>1.36</v>
      </c>
      <c r="I109" s="36">
        <v>2356</v>
      </c>
      <c r="J109" s="4">
        <v>2351.7</v>
      </c>
      <c r="L109" s="53"/>
    </row>
    <row r="110" spans="1:12" s="5" customFormat="1" ht="25.5" customHeight="1" hidden="1">
      <c r="A110" s="54" t="s">
        <v>106</v>
      </c>
      <c r="B110" s="55"/>
      <c r="C110" s="15"/>
      <c r="D110" s="94"/>
      <c r="E110" s="71"/>
      <c r="F110" s="95"/>
      <c r="G110" s="71"/>
      <c r="H110" s="95"/>
      <c r="I110" s="36">
        <v>2357</v>
      </c>
      <c r="J110" s="4">
        <v>2351.7</v>
      </c>
      <c r="L110" s="56"/>
    </row>
    <row r="111" spans="1:12" s="5" customFormat="1" ht="25.5" customHeight="1" hidden="1">
      <c r="A111" s="7" t="s">
        <v>107</v>
      </c>
      <c r="B111" s="6"/>
      <c r="C111" s="8"/>
      <c r="D111" s="69"/>
      <c r="E111" s="68"/>
      <c r="F111" s="70"/>
      <c r="G111" s="68"/>
      <c r="H111" s="70"/>
      <c r="I111" s="36">
        <v>2357</v>
      </c>
      <c r="J111" s="4">
        <v>2351.7</v>
      </c>
      <c r="L111" s="56"/>
    </row>
    <row r="112" spans="1:12" s="5" customFormat="1" ht="25.5" customHeight="1" hidden="1">
      <c r="A112" s="7" t="s">
        <v>108</v>
      </c>
      <c r="B112" s="6"/>
      <c r="C112" s="8"/>
      <c r="D112" s="69"/>
      <c r="E112" s="68"/>
      <c r="F112" s="70"/>
      <c r="G112" s="68"/>
      <c r="H112" s="70"/>
      <c r="I112" s="36">
        <v>2357</v>
      </c>
      <c r="J112" s="4">
        <v>2351.7</v>
      </c>
      <c r="L112" s="56"/>
    </row>
    <row r="113" spans="1:12" s="147" customFormat="1" ht="16.5" customHeight="1">
      <c r="A113" s="129" t="s">
        <v>152</v>
      </c>
      <c r="B113" s="101"/>
      <c r="C113" s="68"/>
      <c r="D113" s="68">
        <v>4725.71</v>
      </c>
      <c r="E113" s="68"/>
      <c r="F113" s="68"/>
      <c r="G113" s="68">
        <f>D113/I113</f>
        <v>2.01</v>
      </c>
      <c r="H113" s="70">
        <f>G113/12</f>
        <v>0.17</v>
      </c>
      <c r="I113" s="145">
        <v>2356</v>
      </c>
      <c r="J113" s="146"/>
      <c r="L113" s="148"/>
    </row>
    <row r="114" spans="1:12" s="147" customFormat="1" ht="18.75" customHeight="1">
      <c r="A114" s="129" t="s">
        <v>124</v>
      </c>
      <c r="B114" s="101"/>
      <c r="C114" s="68"/>
      <c r="D114" s="68">
        <v>33559.4</v>
      </c>
      <c r="E114" s="68"/>
      <c r="F114" s="68"/>
      <c r="G114" s="68">
        <f>D114/I114</f>
        <v>14.24</v>
      </c>
      <c r="H114" s="70">
        <f>G114/12</f>
        <v>1.19</v>
      </c>
      <c r="I114" s="145">
        <v>2356</v>
      </c>
      <c r="J114" s="146"/>
      <c r="L114" s="148"/>
    </row>
    <row r="115" spans="1:12" s="5" customFormat="1" ht="16.5" customHeight="1" thickBot="1">
      <c r="A115" s="12"/>
      <c r="B115" s="57"/>
      <c r="C115" s="58"/>
      <c r="D115" s="96"/>
      <c r="E115" s="96"/>
      <c r="F115" s="96"/>
      <c r="G115" s="96"/>
      <c r="H115" s="96"/>
      <c r="I115" s="4"/>
      <c r="J115" s="4"/>
      <c r="L115" s="56"/>
    </row>
    <row r="116" spans="1:12" s="9" customFormat="1" ht="19.5" thickBot="1">
      <c r="A116" s="16" t="s">
        <v>109</v>
      </c>
      <c r="B116" s="59"/>
      <c r="C116" s="60"/>
      <c r="D116" s="120">
        <f>D101+D109</f>
        <v>570516.46</v>
      </c>
      <c r="E116" s="120">
        <f>E101+E109</f>
        <v>142.92</v>
      </c>
      <c r="F116" s="120">
        <f>F101+F109</f>
        <v>0</v>
      </c>
      <c r="G116" s="120">
        <f>G101+G109</f>
        <v>242.15</v>
      </c>
      <c r="H116" s="120">
        <f>H101+H109</f>
        <v>20.19</v>
      </c>
      <c r="L116" s="61"/>
    </row>
    <row r="117" spans="1:12" s="5" customFormat="1" ht="16.5" customHeight="1">
      <c r="A117" s="12"/>
      <c r="B117" s="57"/>
      <c r="C117" s="58"/>
      <c r="D117" s="96"/>
      <c r="E117" s="96"/>
      <c r="F117" s="96"/>
      <c r="G117" s="96"/>
      <c r="H117" s="96"/>
      <c r="I117" s="4"/>
      <c r="J117" s="4"/>
      <c r="L117" s="56"/>
    </row>
    <row r="118" spans="1:12" s="5" customFormat="1" ht="16.5" customHeight="1">
      <c r="A118" s="12"/>
      <c r="B118" s="57"/>
      <c r="C118" s="58"/>
      <c r="D118" s="96"/>
      <c r="E118" s="96"/>
      <c r="F118" s="96"/>
      <c r="G118" s="96"/>
      <c r="H118" s="96"/>
      <c r="I118" s="4"/>
      <c r="J118" s="4"/>
      <c r="L118" s="56"/>
    </row>
    <row r="119" spans="1:12" s="5" customFormat="1" ht="16.5" customHeight="1">
      <c r="A119" s="12"/>
      <c r="B119" s="57"/>
      <c r="C119" s="58"/>
      <c r="D119" s="96"/>
      <c r="E119" s="96"/>
      <c r="F119" s="96"/>
      <c r="G119" s="96"/>
      <c r="H119" s="96"/>
      <c r="I119" s="4"/>
      <c r="J119" s="4"/>
      <c r="L119" s="56"/>
    </row>
    <row r="120" spans="1:12" s="5" customFormat="1" ht="16.5" customHeight="1">
      <c r="A120" s="12"/>
      <c r="B120" s="57"/>
      <c r="C120" s="58"/>
      <c r="D120" s="96"/>
      <c r="E120" s="96"/>
      <c r="F120" s="96"/>
      <c r="G120" s="96"/>
      <c r="H120" s="96"/>
      <c r="I120" s="4"/>
      <c r="J120" s="4"/>
      <c r="L120" s="56"/>
    </row>
    <row r="121" spans="1:12" s="5" customFormat="1" ht="16.5" customHeight="1">
      <c r="A121" s="12"/>
      <c r="B121" s="57"/>
      <c r="C121" s="58"/>
      <c r="D121" s="96"/>
      <c r="E121" s="96"/>
      <c r="F121" s="96"/>
      <c r="G121" s="96"/>
      <c r="H121" s="96"/>
      <c r="I121" s="4"/>
      <c r="J121" s="4"/>
      <c r="L121" s="56"/>
    </row>
    <row r="122" spans="1:11" s="10" customFormat="1" ht="19.5">
      <c r="A122" s="44"/>
      <c r="B122" s="45"/>
      <c r="C122" s="45"/>
      <c r="D122" s="92"/>
      <c r="E122" s="93"/>
      <c r="F122" s="93"/>
      <c r="G122" s="93"/>
      <c r="H122" s="92"/>
      <c r="K122" s="51"/>
    </row>
    <row r="123" spans="1:11" s="11" customFormat="1" ht="14.25">
      <c r="A123" s="159" t="s">
        <v>31</v>
      </c>
      <c r="B123" s="159"/>
      <c r="C123" s="159"/>
      <c r="D123" s="159"/>
      <c r="E123" s="159"/>
      <c r="F123" s="159"/>
      <c r="G123" s="121"/>
      <c r="H123" s="121"/>
      <c r="K123" s="52"/>
    </row>
    <row r="124" spans="4:11" s="11" customFormat="1" ht="12.75">
      <c r="D124" s="121"/>
      <c r="E124" s="121"/>
      <c r="F124" s="121"/>
      <c r="G124" s="121"/>
      <c r="H124" s="121"/>
      <c r="K124" s="52"/>
    </row>
    <row r="125" spans="1:11" s="11" customFormat="1" ht="12.75">
      <c r="A125" s="43" t="s">
        <v>32</v>
      </c>
      <c r="D125" s="121"/>
      <c r="E125" s="121"/>
      <c r="F125" s="121"/>
      <c r="G125" s="121"/>
      <c r="H125" s="121"/>
      <c r="K125" s="52"/>
    </row>
    <row r="126" spans="4:11" s="11" customFormat="1" ht="12.75">
      <c r="D126" s="121"/>
      <c r="E126" s="121"/>
      <c r="F126" s="121"/>
      <c r="G126" s="121"/>
      <c r="H126" s="121"/>
      <c r="K126" s="52"/>
    </row>
    <row r="127" spans="4:11" s="11" customFormat="1" ht="12.75">
      <c r="D127" s="121"/>
      <c r="E127" s="121"/>
      <c r="F127" s="121"/>
      <c r="G127" s="121"/>
      <c r="H127" s="121"/>
      <c r="K127" s="52"/>
    </row>
    <row r="128" spans="4:11" s="11" customFormat="1" ht="12.75">
      <c r="D128" s="121"/>
      <c r="E128" s="121"/>
      <c r="F128" s="121"/>
      <c r="G128" s="121"/>
      <c r="H128" s="121"/>
      <c r="K128" s="52"/>
    </row>
    <row r="129" spans="4:11" s="11" customFormat="1" ht="12.75">
      <c r="D129" s="121"/>
      <c r="E129" s="121"/>
      <c r="F129" s="121"/>
      <c r="G129" s="121"/>
      <c r="H129" s="121"/>
      <c r="K129" s="52"/>
    </row>
    <row r="130" spans="4:11" s="11" customFormat="1" ht="12.75">
      <c r="D130" s="121"/>
      <c r="E130" s="121"/>
      <c r="F130" s="121"/>
      <c r="G130" s="121"/>
      <c r="H130" s="121"/>
      <c r="K130" s="52"/>
    </row>
    <row r="131" spans="4:11" s="11" customFormat="1" ht="12.75">
      <c r="D131" s="121"/>
      <c r="E131" s="121"/>
      <c r="F131" s="121"/>
      <c r="G131" s="121"/>
      <c r="H131" s="121"/>
      <c r="K131" s="52"/>
    </row>
    <row r="132" spans="4:11" s="11" customFormat="1" ht="12.75">
      <c r="D132" s="121"/>
      <c r="E132" s="121"/>
      <c r="F132" s="121"/>
      <c r="G132" s="121"/>
      <c r="H132" s="121"/>
      <c r="K132" s="52"/>
    </row>
    <row r="133" spans="4:11" s="11" customFormat="1" ht="12.75">
      <c r="D133" s="121"/>
      <c r="E133" s="121"/>
      <c r="F133" s="121"/>
      <c r="G133" s="121"/>
      <c r="H133" s="121"/>
      <c r="K133" s="52"/>
    </row>
    <row r="134" spans="4:11" s="11" customFormat="1" ht="12.75">
      <c r="D134" s="121"/>
      <c r="E134" s="121"/>
      <c r="F134" s="121"/>
      <c r="G134" s="121"/>
      <c r="H134" s="121"/>
      <c r="K134" s="52"/>
    </row>
    <row r="135" spans="4:11" s="11" customFormat="1" ht="12.75">
      <c r="D135" s="121"/>
      <c r="E135" s="121"/>
      <c r="F135" s="121"/>
      <c r="G135" s="121"/>
      <c r="H135" s="121"/>
      <c r="K135" s="52"/>
    </row>
    <row r="136" spans="4:11" s="11" customFormat="1" ht="12.75">
      <c r="D136" s="121"/>
      <c r="E136" s="121"/>
      <c r="F136" s="121"/>
      <c r="G136" s="121"/>
      <c r="H136" s="121"/>
      <c r="K136" s="52"/>
    </row>
    <row r="137" spans="4:11" s="11" customFormat="1" ht="12.75">
      <c r="D137" s="121"/>
      <c r="E137" s="121"/>
      <c r="F137" s="121"/>
      <c r="G137" s="121"/>
      <c r="H137" s="121"/>
      <c r="K137" s="52"/>
    </row>
    <row r="138" spans="4:11" s="11" customFormat="1" ht="12.75">
      <c r="D138" s="121"/>
      <c r="E138" s="121"/>
      <c r="F138" s="121"/>
      <c r="G138" s="121"/>
      <c r="H138" s="121"/>
      <c r="K138" s="52"/>
    </row>
    <row r="139" spans="4:11" s="11" customFormat="1" ht="12.75">
      <c r="D139" s="121"/>
      <c r="E139" s="121"/>
      <c r="F139" s="121"/>
      <c r="G139" s="121"/>
      <c r="H139" s="121"/>
      <c r="K139" s="52"/>
    </row>
    <row r="140" spans="4:11" s="11" customFormat="1" ht="12.75">
      <c r="D140" s="121"/>
      <c r="E140" s="121"/>
      <c r="F140" s="121"/>
      <c r="G140" s="121"/>
      <c r="H140" s="121"/>
      <c r="K140" s="52"/>
    </row>
    <row r="141" spans="4:11" s="11" customFormat="1" ht="12.75">
      <c r="D141" s="121"/>
      <c r="E141" s="121"/>
      <c r="F141" s="121"/>
      <c r="G141" s="121"/>
      <c r="H141" s="121"/>
      <c r="K141" s="52"/>
    </row>
    <row r="142" spans="4:11" s="11" customFormat="1" ht="12.75">
      <c r="D142" s="121"/>
      <c r="E142" s="121"/>
      <c r="F142" s="121"/>
      <c r="G142" s="121"/>
      <c r="H142" s="121"/>
      <c r="K142" s="52"/>
    </row>
    <row r="143" spans="4:11" s="11" customFormat="1" ht="12.75">
      <c r="D143" s="121"/>
      <c r="E143" s="121"/>
      <c r="F143" s="121"/>
      <c r="G143" s="121"/>
      <c r="H143" s="121"/>
      <c r="K143" s="52"/>
    </row>
  </sheetData>
  <sheetProtection/>
  <mergeCells count="12">
    <mergeCell ref="A8:H8"/>
    <mergeCell ref="A9:H9"/>
    <mergeCell ref="A10:H10"/>
    <mergeCell ref="A11:H11"/>
    <mergeCell ref="A14:H14"/>
    <mergeCell ref="A123:F123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user</cp:lastModifiedBy>
  <cp:lastPrinted>2015-04-14T10:49:47Z</cp:lastPrinted>
  <dcterms:created xsi:type="dcterms:W3CDTF">2010-04-02T14:46:04Z</dcterms:created>
  <dcterms:modified xsi:type="dcterms:W3CDTF">2015-05-18T13:49:43Z</dcterms:modified>
  <cp:category/>
  <cp:version/>
  <cp:contentType/>
  <cp:contentStatus/>
</cp:coreProperties>
</file>