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по комиссии" sheetId="1" r:id="rId1"/>
  </sheets>
  <definedNames/>
  <calcPr fullCalcOnLoad="1" fullPrecision="0"/>
</workbook>
</file>

<file path=xl/sharedStrings.xml><?xml version="1.0" encoding="utf-8"?>
<sst xmlns="http://schemas.openxmlformats.org/spreadsheetml/2006/main" count="171" uniqueCount="123">
  <si>
    <t>Приложение №1</t>
  </si>
  <si>
    <t>к дополнительному соглашению№_______</t>
  </si>
  <si>
    <t>к договору управления многоквартирным домом</t>
  </si>
  <si>
    <t>Перечень работ и услуг по содержанию и ремонту общего имущества в многоквартирном доме</t>
  </si>
  <si>
    <t>наименование работ и услуг</t>
  </si>
  <si>
    <t>периодичность выполняемых работ</t>
  </si>
  <si>
    <t>Годовой размер платы на 1м2 общей площади помещения (рублей)</t>
  </si>
  <si>
    <t xml:space="preserve">Стоимость на 1м2 общей площади помещения (рублей в месяц) </t>
  </si>
  <si>
    <t>Обязательные работы и услуги по содержанию и ремонту общего имущества собственников помещений в многоквартирном доме</t>
  </si>
  <si>
    <t>ежемесячно</t>
  </si>
  <si>
    <t>Уборка земельного участка, входящего в состав общего имущества</t>
  </si>
  <si>
    <t>6 раз в неделю</t>
  </si>
  <si>
    <t>по мере необходимости</t>
  </si>
  <si>
    <t>Расчетно-кассовое обслуживание</t>
  </si>
  <si>
    <t>1 раз в месяц</t>
  </si>
  <si>
    <t>Аварийное обслуживание</t>
  </si>
  <si>
    <t>круглосуточно</t>
  </si>
  <si>
    <t>1 раз в год</t>
  </si>
  <si>
    <t>гидравлическое испытание входной запорной арматуры</t>
  </si>
  <si>
    <t>промывка системы отопления</t>
  </si>
  <si>
    <t>опресовка системы отопления</t>
  </si>
  <si>
    <t>заполнение системы отопления технической водой с удалением воздушных пробок</t>
  </si>
  <si>
    <t>2 раза в год</t>
  </si>
  <si>
    <t>Обслуживание вводных и внутренних газопроводов жилого фонда</t>
  </si>
  <si>
    <t>Организация и проведение микробиологического и санитарно - химического контроля горячего водоснабжения</t>
  </si>
  <si>
    <t>Дератизация</t>
  </si>
  <si>
    <t>12 раз в год</t>
  </si>
  <si>
    <t>Дезинсекция</t>
  </si>
  <si>
    <t>6 раз в год</t>
  </si>
  <si>
    <t>* для жилых помещений</t>
  </si>
  <si>
    <t xml:space="preserve">Управляющая организация   _____________________                                            Собственник __________________________                               </t>
  </si>
  <si>
    <t>Работы по текущему ремонту, в т.ч.:</t>
  </si>
  <si>
    <t>ИТОГО:</t>
  </si>
  <si>
    <t>Работы заявочного характера</t>
  </si>
  <si>
    <t xml:space="preserve">от _____________ 2008г </t>
  </si>
  <si>
    <t xml:space="preserve">Годовая стоимость                ( на весь дом), руб. </t>
  </si>
  <si>
    <t>Регламентные работы по системе отопления в т.числе:</t>
  </si>
  <si>
    <t>проверка бойлера на плотность и прочность</t>
  </si>
  <si>
    <t>проверка бойлера на предмет накипиобразования латунных трубок ( со снятием калачей )</t>
  </si>
  <si>
    <t>установка КИП на ВВП</t>
  </si>
  <si>
    <t>перевод реле времени</t>
  </si>
  <si>
    <t>ревизия ШР, ЩР</t>
  </si>
  <si>
    <t>ревизия ВРУ</t>
  </si>
  <si>
    <t>чеканка и замазка канализационных стыков</t>
  </si>
  <si>
    <t>Регламентные работы по системе горячего водоснабжения в т.числе:</t>
  </si>
  <si>
    <t>Регламентные работы по системе холодного водоснабжения в т.числе:</t>
  </si>
  <si>
    <t>Регламентные работы по системе электроснабжени в т.числе:</t>
  </si>
  <si>
    <t>Регламентные работы по системе водоотведения в т.числе:</t>
  </si>
  <si>
    <t>отключение системы отопления</t>
  </si>
  <si>
    <t>установка шарового крана на выходе с ВВП горячей воды для взятия проб,сдачи анализа ГВС ф 15</t>
  </si>
  <si>
    <t>замена трансформатора тока</t>
  </si>
  <si>
    <t>установка модуля проверки лежаков системы ГВС на закипание</t>
  </si>
  <si>
    <t>проверка лежаков ГВС на закипание</t>
  </si>
  <si>
    <t>Обслуживание общедомовых приборов учета холодного водоснабжения</t>
  </si>
  <si>
    <t>Поверка общедомовых приборов учета холодного водоснабжения</t>
  </si>
  <si>
    <t>Поверка общедомовых приборов учета горячего водоснабжения</t>
  </si>
  <si>
    <t>Регламентные работы по содержанию кровли в т.числе:</t>
  </si>
  <si>
    <t>Регламентные работы по системе вентиляции в т.числе:</t>
  </si>
  <si>
    <t>промывка фильтров в тепловом пункте</t>
  </si>
  <si>
    <t>регулировка элеваторного узла</t>
  </si>
  <si>
    <t>проверка работы регулятора температуры на бойлере</t>
  </si>
  <si>
    <t>обслуживание насосов холодного водоснабжения</t>
  </si>
  <si>
    <t>ревизия элеваторного узла ( сопло )</t>
  </si>
  <si>
    <t>3 раза в год</t>
  </si>
  <si>
    <t>отключение системы отопления в местах общего пользования</t>
  </si>
  <si>
    <t>подключение системы отопления в местах общего пользования</t>
  </si>
  <si>
    <t>восстановление циркуляции ГВС ( после опрессовки и проверки бойлера на плотность и прочность), сброс воздушных пробок</t>
  </si>
  <si>
    <t>4 раза в год</t>
  </si>
  <si>
    <t xml:space="preserve">1 раз </t>
  </si>
  <si>
    <t>1 раз</t>
  </si>
  <si>
    <t>опрессовка бойлера</t>
  </si>
  <si>
    <t>восстановление подвального освещения</t>
  </si>
  <si>
    <t>восстановление водостоков ( мелкий ремонт после очистки от снега и льда )</t>
  </si>
  <si>
    <t>восстановление общедомового уличного освещения</t>
  </si>
  <si>
    <t>восстановление подъездного освещения</t>
  </si>
  <si>
    <t>восстановление чердачного освещения</t>
  </si>
  <si>
    <t>Обслуживание общедомовых приборов учета горячего водоснабжения</t>
  </si>
  <si>
    <t>(многоквартирный дом с газовыми плитами )</t>
  </si>
  <si>
    <t>Ремонт кровли (подъездные козырьки)</t>
  </si>
  <si>
    <t>КИП и автоматика(тепловой узел)</t>
  </si>
  <si>
    <t>КИП и автоматика(бойлер)</t>
  </si>
  <si>
    <t>В т.ч регламентные работы</t>
  </si>
  <si>
    <t>монтаж установки с целью защиты от закипания бойлера</t>
  </si>
  <si>
    <t>подметание земельного участка в летний период</t>
  </si>
  <si>
    <t>уборка мусора с газона</t>
  </si>
  <si>
    <t>сдвижка и подметание снега при отсутствии снегопадов</t>
  </si>
  <si>
    <t>сдвижка и подметание снега при снегопаде</t>
  </si>
  <si>
    <t>1 раз в сутки во время гололеда</t>
  </si>
  <si>
    <t>Погашение задолженности прошлых периодов</t>
  </si>
  <si>
    <t>ВСЕГО :</t>
  </si>
  <si>
    <t>Расчет размера платы за содержание и ремонт общего имущества в многоквартирном доме</t>
  </si>
  <si>
    <t>договорная и претензионно-исковая работа, взыскание задолженности по ЖКУ</t>
  </si>
  <si>
    <t>постоянно</t>
  </si>
  <si>
    <t>ведение технической документации</t>
  </si>
  <si>
    <t>осмотр мест общего пользования и инженерных сетей</t>
  </si>
  <si>
    <t>1 раз в квартал</t>
  </si>
  <si>
    <t>работа с обращениями граждан</t>
  </si>
  <si>
    <t>погрузка мусора на автотранспорт  вручную</t>
  </si>
  <si>
    <t>очистка урн от мусора</t>
  </si>
  <si>
    <t>посыпка территории песко-соляной смесью</t>
  </si>
  <si>
    <t>1 раз в 4 месяца</t>
  </si>
  <si>
    <t>Предлагаемый перечень работ по текущему ремонту                                       ( на выбор собственников)</t>
  </si>
  <si>
    <t>ремонт отмостки</t>
  </si>
  <si>
    <t>смена КИП (тепловой узел)</t>
  </si>
  <si>
    <t xml:space="preserve">смена КИП (бойлер) </t>
  </si>
  <si>
    <t>ВСЕГО:</t>
  </si>
  <si>
    <t>по адресу: ул. Юбилейная, д.6(S общ.=2357,0 м2;Sзем.уч.=2924,7м2)</t>
  </si>
  <si>
    <t>окос травы</t>
  </si>
  <si>
    <t>2-3 раза</t>
  </si>
  <si>
    <t>подключение системы отопления с регулировкой</t>
  </si>
  <si>
    <t>Сбор, вывоз и утилизация ТБО, руб/м2</t>
  </si>
  <si>
    <t>на 2014 -2015 гг.</t>
  </si>
  <si>
    <t>заполнение электронных паспортов</t>
  </si>
  <si>
    <t>гидравлическое испытание элеваторных узлов и запорной арматуры</t>
  </si>
  <si>
    <t>переврезка РТДО диам.25 мм - 1 шт.</t>
  </si>
  <si>
    <t>ревизия задвижек отопления (д.50мм-1 шт., д.80мм- 6 шт.)</t>
  </si>
  <si>
    <t>Обслуживание общедомовых приборов учета теплоэнергии</t>
  </si>
  <si>
    <t>Итого:</t>
  </si>
  <si>
    <t>по состоянию на 01.05.2014 г.</t>
  </si>
  <si>
    <t>Управление многоквартирным домом, асего в т.ч.</t>
  </si>
  <si>
    <t>изготовление и установка слива на козырьках 6 шт.</t>
  </si>
  <si>
    <t>установка шаровой задвижки диам.50 мм - 1 шт.</t>
  </si>
  <si>
    <t>(стоимость услуг увеличена на 6,6 % в соответствии с уровнем инфляции 2013г.)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</si>
</sst>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0.0"/>
    <numFmt numFmtId="166" formatCode="#,##0.0"/>
    <numFmt numFmtId="167" formatCode="0.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Black"/>
      <family val="2"/>
    </font>
    <font>
      <sz val="11"/>
      <name val="Arial Black"/>
      <family val="2"/>
    </font>
    <font>
      <sz val="12"/>
      <name val="Arial Cyr"/>
      <family val="0"/>
    </font>
    <font>
      <sz val="11"/>
      <name val="Arial Cyr"/>
      <family val="2"/>
    </font>
    <font>
      <sz val="10"/>
      <color indexed="10"/>
      <name val="Arial Cyr"/>
      <family val="2"/>
    </font>
    <font>
      <sz val="12"/>
      <name val="Arial Black"/>
      <family val="2"/>
    </font>
    <font>
      <sz val="10"/>
      <name val="Arial"/>
      <family val="2"/>
    </font>
    <font>
      <b/>
      <sz val="10"/>
      <name val="Arial Black"/>
      <family val="2"/>
    </font>
    <font>
      <b/>
      <sz val="12"/>
      <name val="Arial Cyr"/>
      <family val="0"/>
    </font>
    <font>
      <b/>
      <sz val="14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medium"/>
    </border>
    <border>
      <left style="thin"/>
      <right>
        <color indexed="63"/>
      </right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/>
    </border>
    <border>
      <left style="thin"/>
      <right style="medium"/>
      <top style="medium"/>
      <bottom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65">
    <xf numFmtId="0" fontId="0" fillId="0" borderId="0" xfId="0" applyAlignment="1">
      <alignment/>
    </xf>
    <xf numFmtId="0" fontId="0" fillId="0" borderId="0" xfId="0" applyFill="1" applyAlignment="1">
      <alignment/>
    </xf>
    <xf numFmtId="0" fontId="18" fillId="24" borderId="0" xfId="0" applyFont="1" applyFill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left" vertical="center" wrapText="1"/>
    </xf>
    <xf numFmtId="2" fontId="0" fillId="24" borderId="11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/>
    </xf>
    <xf numFmtId="0" fontId="23" fillId="0" borderId="0" xfId="0" applyFont="1" applyFill="1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2" fontId="19" fillId="24" borderId="0" xfId="0" applyNumberFormat="1" applyFont="1" applyFill="1" applyBorder="1" applyAlignment="1">
      <alignment horizontal="center"/>
    </xf>
    <xf numFmtId="0" fontId="0" fillId="24" borderId="0" xfId="0" applyFill="1" applyAlignment="1">
      <alignment/>
    </xf>
    <xf numFmtId="0" fontId="0" fillId="24" borderId="12" xfId="0" applyFont="1" applyFill="1" applyBorder="1" applyAlignment="1">
      <alignment horizontal="left" vertical="center" wrapText="1"/>
    </xf>
    <xf numFmtId="2" fontId="0" fillId="24" borderId="13" xfId="0" applyNumberFormat="1" applyFont="1" applyFill="1" applyBorder="1" applyAlignment="1">
      <alignment horizontal="center" vertical="center" wrapText="1"/>
    </xf>
    <xf numFmtId="2" fontId="24" fillId="24" borderId="11" xfId="0" applyNumberFormat="1" applyFont="1" applyFill="1" applyBorder="1" applyAlignment="1">
      <alignment horizontal="center" vertical="center" wrapText="1"/>
    </xf>
    <xf numFmtId="0" fontId="0" fillId="24" borderId="11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left" vertical="center" wrapText="1"/>
    </xf>
    <xf numFmtId="2" fontId="18" fillId="0" borderId="10" xfId="0" applyNumberFormat="1" applyFont="1" applyFill="1" applyBorder="1" applyAlignment="1">
      <alignment horizontal="center" vertical="center" wrapText="1"/>
    </xf>
    <xf numFmtId="0" fontId="19" fillId="24" borderId="14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center" vertical="center"/>
    </xf>
    <xf numFmtId="4" fontId="24" fillId="24" borderId="15" xfId="0" applyNumberFormat="1" applyFont="1" applyFill="1" applyBorder="1" applyAlignment="1">
      <alignment horizontal="left" vertical="center" wrapText="1"/>
    </xf>
    <xf numFmtId="4" fontId="24" fillId="24" borderId="13" xfId="0" applyNumberFormat="1" applyFont="1" applyFill="1" applyBorder="1" applyAlignment="1">
      <alignment horizontal="center" vertical="center" wrapText="1"/>
    </xf>
    <xf numFmtId="2" fontId="0" fillId="24" borderId="16" xfId="0" applyNumberFormat="1" applyFont="1" applyFill="1" applyBorder="1" applyAlignment="1">
      <alignment horizontal="center" vertical="center" wrapText="1"/>
    </xf>
    <xf numFmtId="0" fontId="20" fillId="24" borderId="0" xfId="0" applyFont="1" applyFill="1" applyAlignment="1">
      <alignment/>
    </xf>
    <xf numFmtId="2" fontId="0" fillId="24" borderId="0" xfId="0" applyNumberFormat="1" applyFill="1" applyAlignment="1">
      <alignment horizontal="center" vertical="center" wrapText="1"/>
    </xf>
    <xf numFmtId="2" fontId="0" fillId="24" borderId="0" xfId="0" applyNumberFormat="1" applyFont="1" applyFill="1" applyAlignment="1">
      <alignment horizontal="center" vertical="center" wrapText="1"/>
    </xf>
    <xf numFmtId="0" fontId="18" fillId="24" borderId="14" xfId="0" applyFont="1" applyFill="1" applyBorder="1" applyAlignment="1">
      <alignment horizontal="center" vertical="center" wrapText="1"/>
    </xf>
    <xf numFmtId="0" fontId="18" fillId="24" borderId="10" xfId="0" applyFont="1" applyFill="1" applyBorder="1" applyAlignment="1">
      <alignment horizontal="center" vertical="center" textRotation="90" wrapText="1"/>
    </xf>
    <xf numFmtId="0" fontId="18" fillId="24" borderId="10" xfId="0" applyFont="1" applyFill="1" applyBorder="1" applyAlignment="1">
      <alignment horizontal="center" vertical="center" wrapText="1"/>
    </xf>
    <xf numFmtId="0" fontId="18" fillId="24" borderId="0" xfId="0" applyFont="1" applyFill="1" applyAlignment="1">
      <alignment horizontal="center" vertical="center" wrapText="1"/>
    </xf>
    <xf numFmtId="0" fontId="0" fillId="24" borderId="17" xfId="0" applyFont="1" applyFill="1" applyBorder="1" applyAlignment="1">
      <alignment horizontal="center" vertical="center" wrapText="1"/>
    </xf>
    <xf numFmtId="0" fontId="0" fillId="24" borderId="18" xfId="0" applyFont="1" applyFill="1" applyBorder="1" applyAlignment="1">
      <alignment horizontal="center" vertical="center" wrapText="1"/>
    </xf>
    <xf numFmtId="0" fontId="0" fillId="24" borderId="0" xfId="0" applyFont="1" applyFill="1" applyAlignment="1">
      <alignment horizontal="center" vertical="center" wrapText="1"/>
    </xf>
    <xf numFmtId="0" fontId="18" fillId="24" borderId="15" xfId="0" applyFont="1" applyFill="1" applyBorder="1" applyAlignment="1">
      <alignment horizontal="left" vertical="center" wrapText="1"/>
    </xf>
    <xf numFmtId="0" fontId="18" fillId="24" borderId="11" xfId="0" applyFont="1" applyFill="1" applyBorder="1" applyAlignment="1">
      <alignment horizontal="center" vertical="center" wrapText="1"/>
    </xf>
    <xf numFmtId="2" fontId="18" fillId="24" borderId="13" xfId="0" applyNumberFormat="1" applyFont="1" applyFill="1" applyBorder="1" applyAlignment="1">
      <alignment horizontal="center" vertical="center" wrapText="1"/>
    </xf>
    <xf numFmtId="0" fontId="18" fillId="24" borderId="13" xfId="0" applyFont="1" applyFill="1" applyBorder="1" applyAlignment="1">
      <alignment horizontal="center" vertical="center" wrapText="1"/>
    </xf>
    <xf numFmtId="0" fontId="18" fillId="24" borderId="12" xfId="0" applyFont="1" applyFill="1" applyBorder="1" applyAlignment="1">
      <alignment horizontal="left" vertical="center" wrapText="1"/>
    </xf>
    <xf numFmtId="0" fontId="22" fillId="24" borderId="0" xfId="0" applyFont="1" applyFill="1" applyAlignment="1">
      <alignment horizontal="center" vertical="center" wrapText="1"/>
    </xf>
    <xf numFmtId="2" fontId="18" fillId="24" borderId="11" xfId="0" applyNumberFormat="1" applyFont="1" applyFill="1" applyBorder="1" applyAlignment="1">
      <alignment horizontal="center" vertical="center" wrapText="1"/>
    </xf>
    <xf numFmtId="0" fontId="18" fillId="24" borderId="16" xfId="0" applyFont="1" applyFill="1" applyBorder="1" applyAlignment="1">
      <alignment horizontal="center" vertical="center" wrapText="1"/>
    </xf>
    <xf numFmtId="2" fontId="18" fillId="24" borderId="16" xfId="0" applyNumberFormat="1" applyFont="1" applyFill="1" applyBorder="1" applyAlignment="1">
      <alignment horizontal="center" vertical="center" wrapText="1"/>
    </xf>
    <xf numFmtId="0" fontId="0" fillId="24" borderId="19" xfId="0" applyFont="1" applyFill="1" applyBorder="1" applyAlignment="1">
      <alignment horizontal="left" vertical="center" wrapText="1"/>
    </xf>
    <xf numFmtId="0" fontId="0" fillId="24" borderId="16" xfId="0" applyFont="1" applyFill="1" applyBorder="1" applyAlignment="1">
      <alignment horizontal="center" vertical="center" wrapText="1"/>
    </xf>
    <xf numFmtId="2" fontId="18" fillId="24" borderId="10" xfId="0" applyNumberFormat="1" applyFont="1" applyFill="1" applyBorder="1" applyAlignment="1">
      <alignment horizontal="center" vertical="center" wrapText="1"/>
    </xf>
    <xf numFmtId="0" fontId="19" fillId="24" borderId="20" xfId="0" applyFont="1" applyFill="1" applyBorder="1" applyAlignment="1">
      <alignment horizontal="left" vertical="center" wrapText="1"/>
    </xf>
    <xf numFmtId="0" fontId="18" fillId="24" borderId="21" xfId="0" applyFont="1" applyFill="1" applyBorder="1" applyAlignment="1">
      <alignment horizontal="center" vertical="center" wrapText="1"/>
    </xf>
    <xf numFmtId="2" fontId="18" fillId="24" borderId="21" xfId="0" applyNumberFormat="1" applyFont="1" applyFill="1" applyBorder="1" applyAlignment="1">
      <alignment horizontal="center" vertical="center" wrapText="1"/>
    </xf>
    <xf numFmtId="0" fontId="24" fillId="24" borderId="12" xfId="0" applyFont="1" applyFill="1" applyBorder="1" applyAlignment="1">
      <alignment horizontal="left" vertical="center" wrapText="1"/>
    </xf>
    <xf numFmtId="0" fontId="24" fillId="24" borderId="11" xfId="0" applyFont="1" applyFill="1" applyBorder="1" applyAlignment="1">
      <alignment horizontal="center" vertical="center" wrapText="1"/>
    </xf>
    <xf numFmtId="0" fontId="18" fillId="24" borderId="14" xfId="0" applyFont="1" applyFill="1" applyBorder="1" applyAlignment="1">
      <alignment horizontal="left" vertical="center" wrapText="1"/>
    </xf>
    <xf numFmtId="0" fontId="24" fillId="24" borderId="0" xfId="0" applyFont="1" applyFill="1" applyAlignment="1">
      <alignment horizontal="center" vertical="center" wrapText="1"/>
    </xf>
    <xf numFmtId="0" fontId="18" fillId="24" borderId="22" xfId="0" applyFont="1" applyFill="1" applyBorder="1" applyAlignment="1">
      <alignment horizontal="left" vertical="center" wrapText="1"/>
    </xf>
    <xf numFmtId="0" fontId="18" fillId="24" borderId="23" xfId="0" applyFont="1" applyFill="1" applyBorder="1" applyAlignment="1">
      <alignment horizontal="center" vertical="center" wrapText="1"/>
    </xf>
    <xf numFmtId="2" fontId="18" fillId="24" borderId="23" xfId="0" applyNumberFormat="1" applyFont="1" applyFill="1" applyBorder="1" applyAlignment="1">
      <alignment horizontal="center" vertical="center" wrapText="1"/>
    </xf>
    <xf numFmtId="0" fontId="0" fillId="24" borderId="0" xfId="0" applyFont="1" applyFill="1" applyBorder="1" applyAlignment="1">
      <alignment horizontal="left" vertical="center" wrapText="1"/>
    </xf>
    <xf numFmtId="0" fontId="19" fillId="24" borderId="0" xfId="0" applyFont="1" applyFill="1" applyBorder="1" applyAlignment="1">
      <alignment/>
    </xf>
    <xf numFmtId="0" fontId="19" fillId="24" borderId="0" xfId="0" applyFont="1" applyFill="1" applyAlignment="1">
      <alignment/>
    </xf>
    <xf numFmtId="0" fontId="0" fillId="24" borderId="0" xfId="0" applyFill="1" applyAlignment="1">
      <alignment horizontal="left" vertical="center"/>
    </xf>
    <xf numFmtId="0" fontId="19" fillId="24" borderId="24" xfId="0" applyFont="1" applyFill="1" applyBorder="1" applyAlignment="1">
      <alignment horizontal="left" vertical="center" wrapText="1"/>
    </xf>
    <xf numFmtId="0" fontId="19" fillId="24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center" vertical="center"/>
    </xf>
    <xf numFmtId="2" fontId="0" fillId="24" borderId="0" xfId="0" applyNumberFormat="1" applyFill="1" applyAlignment="1">
      <alignment/>
    </xf>
    <xf numFmtId="2" fontId="20" fillId="24" borderId="0" xfId="0" applyNumberFormat="1" applyFont="1" applyFill="1" applyAlignment="1">
      <alignment/>
    </xf>
    <xf numFmtId="2" fontId="18" fillId="24" borderId="0" xfId="0" applyNumberFormat="1" applyFont="1" applyFill="1" applyAlignment="1">
      <alignment horizontal="center" vertical="center" wrapText="1"/>
    </xf>
    <xf numFmtId="2" fontId="0" fillId="24" borderId="0" xfId="0" applyNumberFormat="1" applyFont="1" applyFill="1" applyAlignment="1">
      <alignment horizontal="center" vertical="center" wrapText="1"/>
    </xf>
    <xf numFmtId="2" fontId="19" fillId="24" borderId="0" xfId="0" applyNumberFormat="1" applyFont="1" applyFill="1" applyAlignment="1">
      <alignment/>
    </xf>
    <xf numFmtId="2" fontId="23" fillId="0" borderId="0" xfId="0" applyNumberFormat="1" applyFont="1" applyFill="1" applyAlignment="1">
      <alignment horizontal="center" vertical="center"/>
    </xf>
    <xf numFmtId="2" fontId="0" fillId="24" borderId="0" xfId="0" applyNumberFormat="1" applyFill="1" applyAlignment="1">
      <alignment horizontal="center" vertical="center"/>
    </xf>
    <xf numFmtId="2" fontId="18" fillId="0" borderId="0" xfId="0" applyNumberFormat="1" applyFont="1" applyFill="1" applyAlignment="1">
      <alignment horizontal="center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center" vertical="center" wrapText="1"/>
    </xf>
    <xf numFmtId="2" fontId="0" fillId="0" borderId="0" xfId="0" applyNumberFormat="1" applyFont="1" applyFill="1" applyAlignment="1">
      <alignment horizontal="center" vertical="center" wrapText="1"/>
    </xf>
    <xf numFmtId="0" fontId="0" fillId="24" borderId="20" xfId="0" applyFont="1" applyFill="1" applyBorder="1" applyAlignment="1">
      <alignment horizontal="left" vertical="center" wrapText="1"/>
    </xf>
    <xf numFmtId="0" fontId="0" fillId="24" borderId="21" xfId="0" applyFont="1" applyFill="1" applyBorder="1" applyAlignment="1">
      <alignment horizontal="center" vertical="center" wrapText="1"/>
    </xf>
    <xf numFmtId="2" fontId="0" fillId="24" borderId="21" xfId="0" applyNumberFormat="1" applyFont="1" applyFill="1" applyBorder="1" applyAlignment="1">
      <alignment horizontal="center" vertical="center" wrapText="1"/>
    </xf>
    <xf numFmtId="0" fontId="0" fillId="24" borderId="1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2" fontId="0" fillId="24" borderId="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/>
    </xf>
    <xf numFmtId="2" fontId="19" fillId="0" borderId="10" xfId="0" applyNumberFormat="1" applyFont="1" applyFill="1" applyBorder="1" applyAlignment="1">
      <alignment horizontal="center"/>
    </xf>
    <xf numFmtId="2" fontId="19" fillId="0" borderId="0" xfId="0" applyNumberFormat="1" applyFont="1" applyFill="1" applyAlignment="1">
      <alignment/>
    </xf>
    <xf numFmtId="2" fontId="0" fillId="25" borderId="0" xfId="0" applyNumberFormat="1" applyFill="1" applyAlignment="1">
      <alignment horizontal="center" vertical="center" wrapText="1"/>
    </xf>
    <xf numFmtId="2" fontId="18" fillId="25" borderId="13" xfId="0" applyNumberFormat="1" applyFont="1" applyFill="1" applyBorder="1" applyAlignment="1">
      <alignment horizontal="center" vertical="center" wrapText="1"/>
    </xf>
    <xf numFmtId="2" fontId="18" fillId="25" borderId="25" xfId="0" applyNumberFormat="1" applyFont="1" applyFill="1" applyBorder="1" applyAlignment="1">
      <alignment horizontal="center" vertical="center" wrapText="1"/>
    </xf>
    <xf numFmtId="2" fontId="18" fillId="25" borderId="26" xfId="0" applyNumberFormat="1" applyFont="1" applyFill="1" applyBorder="1" applyAlignment="1">
      <alignment horizontal="center" vertical="center" wrapText="1"/>
    </xf>
    <xf numFmtId="2" fontId="18" fillId="25" borderId="27" xfId="0" applyNumberFormat="1" applyFont="1" applyFill="1" applyBorder="1" applyAlignment="1">
      <alignment horizontal="center" vertical="center" wrapText="1"/>
    </xf>
    <xf numFmtId="2" fontId="18" fillId="25" borderId="11" xfId="0" applyNumberFormat="1" applyFont="1" applyFill="1" applyBorder="1" applyAlignment="1">
      <alignment horizontal="center" vertical="center" wrapText="1"/>
    </xf>
    <xf numFmtId="2" fontId="0" fillId="25" borderId="11" xfId="0" applyNumberFormat="1" applyFont="1" applyFill="1" applyBorder="1" applyAlignment="1">
      <alignment horizontal="center" vertical="center" wrapText="1"/>
    </xf>
    <xf numFmtId="2" fontId="0" fillId="25" borderId="28" xfId="0" applyNumberFormat="1" applyFont="1" applyFill="1" applyBorder="1" applyAlignment="1">
      <alignment horizontal="center" vertical="center" wrapText="1"/>
    </xf>
    <xf numFmtId="2" fontId="0" fillId="25" borderId="27" xfId="0" applyNumberFormat="1" applyFont="1" applyFill="1" applyBorder="1" applyAlignment="1">
      <alignment horizontal="center" vertical="center" wrapText="1"/>
    </xf>
    <xf numFmtId="2" fontId="0" fillId="25" borderId="13" xfId="0" applyNumberFormat="1" applyFont="1" applyFill="1" applyBorder="1" applyAlignment="1">
      <alignment horizontal="center" vertical="center" wrapText="1"/>
    </xf>
    <xf numFmtId="2" fontId="0" fillId="25" borderId="16" xfId="0" applyNumberFormat="1" applyFont="1" applyFill="1" applyBorder="1" applyAlignment="1">
      <alignment horizontal="center" vertical="center" wrapText="1"/>
    </xf>
    <xf numFmtId="2" fontId="0" fillId="25" borderId="29" xfId="0" applyNumberFormat="1" applyFont="1" applyFill="1" applyBorder="1" applyAlignment="1">
      <alignment horizontal="center" vertical="center" wrapText="1"/>
    </xf>
    <xf numFmtId="2" fontId="0" fillId="25" borderId="30" xfId="0" applyNumberFormat="1" applyFont="1" applyFill="1" applyBorder="1" applyAlignment="1">
      <alignment horizontal="center" vertical="center" wrapText="1"/>
    </xf>
    <xf numFmtId="2" fontId="0" fillId="25" borderId="21" xfId="0" applyNumberFormat="1" applyFont="1" applyFill="1" applyBorder="1" applyAlignment="1">
      <alignment horizontal="center" vertical="center" wrapText="1"/>
    </xf>
    <xf numFmtId="2" fontId="0" fillId="25" borderId="31" xfId="0" applyNumberFormat="1" applyFont="1" applyFill="1" applyBorder="1" applyAlignment="1">
      <alignment horizontal="center" vertical="center" wrapText="1"/>
    </xf>
    <xf numFmtId="2" fontId="0" fillId="25" borderId="32" xfId="0" applyNumberFormat="1" applyFont="1" applyFill="1" applyBorder="1" applyAlignment="1">
      <alignment horizontal="center" vertical="center" wrapText="1"/>
    </xf>
    <xf numFmtId="2" fontId="18" fillId="25" borderId="10" xfId="0" applyNumberFormat="1" applyFont="1" applyFill="1" applyBorder="1" applyAlignment="1">
      <alignment horizontal="center" vertical="center" wrapText="1"/>
    </xf>
    <xf numFmtId="2" fontId="18" fillId="25" borderId="33" xfId="0" applyNumberFormat="1" applyFont="1" applyFill="1" applyBorder="1" applyAlignment="1">
      <alignment horizontal="center" vertical="center" wrapText="1"/>
    </xf>
    <xf numFmtId="2" fontId="25" fillId="25" borderId="31" xfId="0" applyNumberFormat="1" applyFont="1" applyFill="1" applyBorder="1" applyAlignment="1">
      <alignment horizontal="center" vertical="center" wrapText="1"/>
    </xf>
    <xf numFmtId="2" fontId="25" fillId="25" borderId="21" xfId="0" applyNumberFormat="1" applyFont="1" applyFill="1" applyBorder="1" applyAlignment="1">
      <alignment horizontal="center" vertical="center" wrapText="1"/>
    </xf>
    <xf numFmtId="2" fontId="25" fillId="25" borderId="32" xfId="0" applyNumberFormat="1" applyFont="1" applyFill="1" applyBorder="1" applyAlignment="1">
      <alignment horizontal="center" vertical="center" wrapText="1"/>
    </xf>
    <xf numFmtId="2" fontId="24" fillId="25" borderId="11" xfId="0" applyNumberFormat="1" applyFont="1" applyFill="1" applyBorder="1" applyAlignment="1">
      <alignment horizontal="center" vertical="center" wrapText="1"/>
    </xf>
    <xf numFmtId="2" fontId="24" fillId="25" borderId="29" xfId="0" applyNumberFormat="1" applyFont="1" applyFill="1" applyBorder="1" applyAlignment="1">
      <alignment horizontal="center" vertical="center" wrapText="1"/>
    </xf>
    <xf numFmtId="2" fontId="24" fillId="25" borderId="16" xfId="0" applyNumberFormat="1" applyFont="1" applyFill="1" applyBorder="1" applyAlignment="1">
      <alignment horizontal="center" vertical="center" wrapText="1"/>
    </xf>
    <xf numFmtId="2" fontId="24" fillId="25" borderId="30" xfId="0" applyNumberFormat="1" applyFont="1" applyFill="1" applyBorder="1" applyAlignment="1">
      <alignment horizontal="center" vertical="center" wrapText="1"/>
    </xf>
    <xf numFmtId="2" fontId="24" fillId="25" borderId="27" xfId="0" applyNumberFormat="1" applyFont="1" applyFill="1" applyBorder="1" applyAlignment="1">
      <alignment horizontal="center" vertical="center" wrapText="1"/>
    </xf>
    <xf numFmtId="2" fontId="19" fillId="25" borderId="34" xfId="0" applyNumberFormat="1" applyFont="1" applyFill="1" applyBorder="1" applyAlignment="1">
      <alignment horizontal="center"/>
    </xf>
    <xf numFmtId="2" fontId="19" fillId="25" borderId="33" xfId="0" applyNumberFormat="1" applyFont="1" applyFill="1" applyBorder="1" applyAlignment="1">
      <alignment horizontal="center"/>
    </xf>
    <xf numFmtId="2" fontId="19" fillId="25" borderId="35" xfId="0" applyNumberFormat="1" applyFont="1" applyFill="1" applyBorder="1" applyAlignment="1">
      <alignment horizontal="center"/>
    </xf>
    <xf numFmtId="2" fontId="19" fillId="25" borderId="0" xfId="0" applyNumberFormat="1" applyFont="1" applyFill="1" applyBorder="1" applyAlignment="1">
      <alignment horizontal="center"/>
    </xf>
    <xf numFmtId="0" fontId="18" fillId="25" borderId="0" xfId="0" applyFont="1" applyFill="1" applyBorder="1" applyAlignment="1">
      <alignment horizontal="center" vertical="center"/>
    </xf>
    <xf numFmtId="0" fontId="23" fillId="25" borderId="0" xfId="0" applyFont="1" applyFill="1" applyBorder="1" applyAlignment="1">
      <alignment horizontal="center" vertical="center"/>
    </xf>
    <xf numFmtId="2" fontId="0" fillId="25" borderId="25" xfId="0" applyNumberFormat="1" applyFont="1" applyFill="1" applyBorder="1" applyAlignment="1">
      <alignment horizontal="center" vertical="center" wrapText="1"/>
    </xf>
    <xf numFmtId="2" fontId="0" fillId="25" borderId="26" xfId="0" applyNumberFormat="1" applyFont="1" applyFill="1" applyBorder="1" applyAlignment="1">
      <alignment horizontal="center" vertical="center" wrapText="1"/>
    </xf>
    <xf numFmtId="2" fontId="0" fillId="25" borderId="0" xfId="0" applyNumberFormat="1" applyFont="1" applyFill="1" applyBorder="1" applyAlignment="1">
      <alignment horizontal="center" vertical="center" wrapText="1"/>
    </xf>
    <xf numFmtId="0" fontId="26" fillId="26" borderId="0" xfId="0" applyFont="1" applyFill="1" applyAlignment="1">
      <alignment horizontal="center"/>
    </xf>
    <xf numFmtId="2" fontId="24" fillId="24" borderId="21" xfId="0" applyNumberFormat="1" applyFont="1" applyFill="1" applyBorder="1" applyAlignment="1">
      <alignment horizontal="center" vertical="center" wrapText="1"/>
    </xf>
    <xf numFmtId="0" fontId="19" fillId="24" borderId="36" xfId="0" applyFont="1" applyFill="1" applyBorder="1" applyAlignment="1">
      <alignment horizontal="left" vertical="center" wrapText="1"/>
    </xf>
    <xf numFmtId="2" fontId="18" fillId="25" borderId="31" xfId="0" applyNumberFormat="1" applyFont="1" applyFill="1" applyBorder="1" applyAlignment="1">
      <alignment horizontal="center" vertical="center" wrapText="1"/>
    </xf>
    <xf numFmtId="2" fontId="18" fillId="25" borderId="21" xfId="0" applyNumberFormat="1" applyFont="1" applyFill="1" applyBorder="1" applyAlignment="1">
      <alignment horizontal="center" vertical="center" wrapText="1"/>
    </xf>
    <xf numFmtId="2" fontId="18" fillId="25" borderId="32" xfId="0" applyNumberFormat="1" applyFont="1" applyFill="1" applyBorder="1" applyAlignment="1">
      <alignment horizontal="center" vertical="center" wrapText="1"/>
    </xf>
    <xf numFmtId="0" fontId="0" fillId="25" borderId="11" xfId="0" applyFont="1" applyFill="1" applyBorder="1" applyAlignment="1">
      <alignment horizontal="center" vertical="center" wrapText="1"/>
    </xf>
    <xf numFmtId="0" fontId="18" fillId="25" borderId="15" xfId="0" applyFont="1" applyFill="1" applyBorder="1" applyAlignment="1">
      <alignment horizontal="left" vertical="center" wrapText="1"/>
    </xf>
    <xf numFmtId="0" fontId="24" fillId="25" borderId="13" xfId="0" applyFont="1" applyFill="1" applyBorder="1" applyAlignment="1">
      <alignment horizontal="center" vertical="center" wrapText="1"/>
    </xf>
    <xf numFmtId="2" fontId="24" fillId="25" borderId="13" xfId="0" applyNumberFormat="1" applyFont="1" applyFill="1" applyBorder="1" applyAlignment="1">
      <alignment horizontal="center" vertical="center" wrapText="1"/>
    </xf>
    <xf numFmtId="2" fontId="24" fillId="25" borderId="25" xfId="0" applyNumberFormat="1" applyFont="1" applyFill="1" applyBorder="1" applyAlignment="1">
      <alignment horizontal="center" vertical="center" wrapText="1"/>
    </xf>
    <xf numFmtId="2" fontId="24" fillId="25" borderId="26" xfId="0" applyNumberFormat="1" applyFont="1" applyFill="1" applyBorder="1" applyAlignment="1">
      <alignment horizontal="center" vertical="center" wrapText="1"/>
    </xf>
    <xf numFmtId="0" fontId="24" fillId="25" borderId="15" xfId="0" applyFont="1" applyFill="1" applyBorder="1" applyAlignment="1">
      <alignment horizontal="left" vertical="center" wrapText="1"/>
    </xf>
    <xf numFmtId="0" fontId="18" fillId="25" borderId="0" xfId="0" applyFont="1" applyFill="1" applyAlignment="1">
      <alignment horizontal="center" vertical="center"/>
    </xf>
    <xf numFmtId="0" fontId="18" fillId="25" borderId="10" xfId="0" applyFont="1" applyFill="1" applyBorder="1" applyAlignment="1">
      <alignment horizontal="center" vertical="center" wrapText="1"/>
    </xf>
    <xf numFmtId="0" fontId="18" fillId="25" borderId="33" xfId="0" applyFont="1" applyFill="1" applyBorder="1" applyAlignment="1">
      <alignment horizontal="center" vertical="center" wrapText="1"/>
    </xf>
    <xf numFmtId="0" fontId="0" fillId="25" borderId="37" xfId="0" applyFont="1" applyFill="1" applyBorder="1" applyAlignment="1">
      <alignment horizontal="center" vertical="center" wrapText="1"/>
    </xf>
    <xf numFmtId="0" fontId="0" fillId="25" borderId="18" xfId="0" applyFont="1" applyFill="1" applyBorder="1" applyAlignment="1">
      <alignment horizontal="center" vertical="center" wrapText="1"/>
    </xf>
    <xf numFmtId="0" fontId="0" fillId="25" borderId="38" xfId="0" applyFont="1" applyFill="1" applyBorder="1" applyAlignment="1">
      <alignment horizontal="center" vertical="center" wrapText="1"/>
    </xf>
    <xf numFmtId="0" fontId="0" fillId="25" borderId="39" xfId="0" applyFont="1" applyFill="1" applyBorder="1" applyAlignment="1">
      <alignment horizontal="center" vertical="center" wrapText="1"/>
    </xf>
    <xf numFmtId="0" fontId="0" fillId="25" borderId="40" xfId="0" applyFont="1" applyFill="1" applyBorder="1" applyAlignment="1">
      <alignment horizontal="center" vertical="center" wrapText="1"/>
    </xf>
    <xf numFmtId="2" fontId="18" fillId="25" borderId="16" xfId="0" applyNumberFormat="1" applyFont="1" applyFill="1" applyBorder="1" applyAlignment="1">
      <alignment horizontal="center" vertical="center" wrapText="1"/>
    </xf>
    <xf numFmtId="2" fontId="18" fillId="25" borderId="30" xfId="0" applyNumberFormat="1" applyFont="1" applyFill="1" applyBorder="1" applyAlignment="1">
      <alignment horizontal="center" vertical="center" wrapText="1"/>
    </xf>
    <xf numFmtId="2" fontId="18" fillId="25" borderId="34" xfId="0" applyNumberFormat="1" applyFont="1" applyFill="1" applyBorder="1" applyAlignment="1">
      <alignment horizontal="center" vertical="center" wrapText="1"/>
    </xf>
    <xf numFmtId="2" fontId="19" fillId="25" borderId="10" xfId="0" applyNumberFormat="1" applyFont="1" applyFill="1" applyBorder="1" applyAlignment="1">
      <alignment horizontal="center"/>
    </xf>
    <xf numFmtId="0" fontId="0" fillId="25" borderId="0" xfId="0" applyFill="1" applyAlignment="1">
      <alignment horizontal="center" vertical="center"/>
    </xf>
    <xf numFmtId="0" fontId="0" fillId="25" borderId="0" xfId="0" applyFill="1" applyAlignment="1">
      <alignment/>
    </xf>
    <xf numFmtId="0" fontId="0" fillId="25" borderId="0" xfId="0" applyFont="1" applyFill="1" applyBorder="1" applyAlignment="1">
      <alignment horizontal="center" vertical="center" wrapText="1"/>
    </xf>
    <xf numFmtId="0" fontId="18" fillId="25" borderId="0" xfId="0" applyFont="1" applyFill="1" applyAlignment="1">
      <alignment horizontal="right" vertical="center"/>
    </xf>
    <xf numFmtId="0" fontId="0" fillId="25" borderId="0" xfId="0" applyFill="1" applyAlignment="1">
      <alignment horizontal="right"/>
    </xf>
    <xf numFmtId="0" fontId="18" fillId="25" borderId="0" xfId="0" applyFont="1" applyFill="1" applyAlignment="1">
      <alignment horizontal="right"/>
    </xf>
    <xf numFmtId="0" fontId="27" fillId="0" borderId="0" xfId="0" applyFont="1" applyFill="1" applyAlignment="1">
      <alignment horizontal="center"/>
    </xf>
    <xf numFmtId="0" fontId="27" fillId="0" borderId="0" xfId="0" applyFont="1" applyAlignment="1">
      <alignment horizontal="center"/>
    </xf>
    <xf numFmtId="0" fontId="20" fillId="25" borderId="0" xfId="0" applyFont="1" applyFill="1" applyAlignment="1">
      <alignment horizontal="center"/>
    </xf>
    <xf numFmtId="0" fontId="19" fillId="25" borderId="0" xfId="0" applyFont="1" applyFill="1" applyAlignment="1">
      <alignment horizontal="center" wrapText="1"/>
    </xf>
    <xf numFmtId="0" fontId="0" fillId="25" borderId="0" xfId="0" applyFill="1" applyAlignment="1">
      <alignment/>
    </xf>
    <xf numFmtId="2" fontId="21" fillId="25" borderId="0" xfId="0" applyNumberFormat="1" applyFont="1" applyFill="1" applyAlignment="1">
      <alignment horizontal="center" vertical="center" wrapText="1"/>
    </xf>
    <xf numFmtId="0" fontId="0" fillId="25" borderId="0" xfId="0" applyFill="1" applyAlignment="1">
      <alignment horizontal="center" vertical="center" wrapText="1"/>
    </xf>
    <xf numFmtId="2" fontId="19" fillId="25" borderId="41" xfId="0" applyNumberFormat="1" applyFont="1" applyFill="1" applyBorder="1" applyAlignment="1">
      <alignment horizontal="center" vertical="center" wrapText="1"/>
    </xf>
    <xf numFmtId="0" fontId="0" fillId="25" borderId="41" xfId="0" applyFill="1" applyBorder="1" applyAlignment="1">
      <alignment horizontal="center" vertical="center" wrapText="1"/>
    </xf>
    <xf numFmtId="0" fontId="19" fillId="25" borderId="42" xfId="0" applyFont="1" applyFill="1" applyBorder="1" applyAlignment="1">
      <alignment horizontal="center" vertical="center" wrapText="1"/>
    </xf>
    <xf numFmtId="0" fontId="19" fillId="25" borderId="43" xfId="0" applyFont="1" applyFill="1" applyBorder="1" applyAlignment="1">
      <alignment horizontal="center" vertical="center" wrapText="1"/>
    </xf>
    <xf numFmtId="0" fontId="0" fillId="25" borderId="43" xfId="0" applyFill="1" applyBorder="1" applyAlignment="1">
      <alignment horizontal="center" vertical="center" wrapText="1"/>
    </xf>
    <xf numFmtId="0" fontId="0" fillId="25" borderId="44" xfId="0" applyFill="1" applyBorder="1" applyAlignment="1">
      <alignment horizontal="center" vertical="center" wrapText="1"/>
    </xf>
    <xf numFmtId="0" fontId="21" fillId="25" borderId="0" xfId="0" applyFont="1" applyFill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9"/>
  <sheetViews>
    <sheetView tabSelected="1" zoomScale="75" zoomScaleNormal="75" zoomScalePageLayoutView="0" workbookViewId="0" topLeftCell="A1">
      <selection activeCell="A1" sqref="A1:H121"/>
    </sheetView>
  </sheetViews>
  <sheetFormatPr defaultColWidth="9.00390625" defaultRowHeight="12.75"/>
  <cols>
    <col min="1" max="1" width="72.75390625" style="14" customWidth="1"/>
    <col min="2" max="2" width="19.125" style="14" customWidth="1"/>
    <col min="3" max="3" width="13.875" style="14" hidden="1" customWidth="1"/>
    <col min="4" max="4" width="14.875" style="146" customWidth="1"/>
    <col min="5" max="5" width="13.875" style="146" hidden="1" customWidth="1"/>
    <col min="6" max="6" width="20.875" style="146" hidden="1" customWidth="1"/>
    <col min="7" max="7" width="13.875" style="146" customWidth="1"/>
    <col min="8" max="8" width="20.875" style="146" customWidth="1"/>
    <col min="9" max="9" width="15.375" style="14" customWidth="1"/>
    <col min="10" max="10" width="15.375" style="14" hidden="1" customWidth="1"/>
    <col min="11" max="11" width="15.375" style="65" hidden="1" customWidth="1"/>
    <col min="12" max="14" width="15.375" style="14" customWidth="1"/>
    <col min="15" max="16384" width="9.125" style="14" customWidth="1"/>
  </cols>
  <sheetData>
    <row r="1" spans="1:8" ht="16.5" customHeight="1">
      <c r="A1" s="148" t="s">
        <v>0</v>
      </c>
      <c r="B1" s="149"/>
      <c r="C1" s="149"/>
      <c r="D1" s="149"/>
      <c r="E1" s="149"/>
      <c r="F1" s="149"/>
      <c r="G1" s="149"/>
      <c r="H1" s="149"/>
    </row>
    <row r="2" spans="2:8" ht="12.75" customHeight="1">
      <c r="B2" s="150" t="s">
        <v>1</v>
      </c>
      <c r="C2" s="150"/>
      <c r="D2" s="150"/>
      <c r="E2" s="150"/>
      <c r="F2" s="150"/>
      <c r="G2" s="149"/>
      <c r="H2" s="149"/>
    </row>
    <row r="3" spans="1:8" ht="19.5" customHeight="1">
      <c r="A3" s="120" t="s">
        <v>111</v>
      </c>
      <c r="B3" s="150" t="s">
        <v>2</v>
      </c>
      <c r="C3" s="150"/>
      <c r="D3" s="150"/>
      <c r="E3" s="150"/>
      <c r="F3" s="150"/>
      <c r="G3" s="149"/>
      <c r="H3" s="149"/>
    </row>
    <row r="4" spans="2:8" ht="14.25" customHeight="1">
      <c r="B4" s="150" t="s">
        <v>34</v>
      </c>
      <c r="C4" s="150"/>
      <c r="D4" s="150"/>
      <c r="E4" s="150"/>
      <c r="F4" s="150"/>
      <c r="G4" s="149"/>
      <c r="H4" s="149"/>
    </row>
    <row r="5" spans="1:8" s="1" customFormat="1" ht="39.75" customHeight="1">
      <c r="A5" s="151"/>
      <c r="B5" s="152"/>
      <c r="C5" s="152"/>
      <c r="D5" s="152"/>
      <c r="E5" s="152"/>
      <c r="F5" s="152"/>
      <c r="G5" s="152"/>
      <c r="H5" s="152"/>
    </row>
    <row r="6" spans="1:8" s="1" customFormat="1" ht="33" customHeight="1">
      <c r="A6" s="153" t="s">
        <v>122</v>
      </c>
      <c r="B6" s="153"/>
      <c r="C6" s="153"/>
      <c r="D6" s="153"/>
      <c r="E6" s="153"/>
      <c r="F6" s="153"/>
      <c r="G6" s="153"/>
      <c r="H6" s="153"/>
    </row>
    <row r="7" spans="2:9" ht="35.25" customHeight="1" hidden="1">
      <c r="B7" s="2"/>
      <c r="C7" s="2"/>
      <c r="D7" s="133"/>
      <c r="E7" s="133"/>
      <c r="F7" s="133"/>
      <c r="G7" s="133"/>
      <c r="H7" s="133"/>
      <c r="I7" s="2"/>
    </row>
    <row r="8" spans="1:11" s="26" customFormat="1" ht="22.5" customHeight="1">
      <c r="A8" s="154" t="s">
        <v>3</v>
      </c>
      <c r="B8" s="154"/>
      <c r="C8" s="154"/>
      <c r="D8" s="154"/>
      <c r="E8" s="155"/>
      <c r="F8" s="155"/>
      <c r="G8" s="155"/>
      <c r="H8" s="155"/>
      <c r="K8" s="66"/>
    </row>
    <row r="9" spans="1:8" s="85" customFormat="1" ht="18.75" customHeight="1">
      <c r="A9" s="154" t="s">
        <v>106</v>
      </c>
      <c r="B9" s="154"/>
      <c r="C9" s="154"/>
      <c r="D9" s="154"/>
      <c r="E9" s="155"/>
      <c r="F9" s="155"/>
      <c r="G9" s="155"/>
      <c r="H9" s="155"/>
    </row>
    <row r="10" spans="1:8" s="28" customFormat="1" ht="17.25" customHeight="1">
      <c r="A10" s="156" t="s">
        <v>77</v>
      </c>
      <c r="B10" s="156"/>
      <c r="C10" s="156"/>
      <c r="D10" s="156"/>
      <c r="E10" s="157"/>
      <c r="F10" s="157"/>
      <c r="G10" s="157"/>
      <c r="H10" s="157"/>
    </row>
    <row r="11" spans="1:8" s="27" customFormat="1" ht="30" customHeight="1" thickBot="1">
      <c r="A11" s="158" t="s">
        <v>90</v>
      </c>
      <c r="B11" s="158"/>
      <c r="C11" s="158"/>
      <c r="D11" s="158"/>
      <c r="E11" s="159"/>
      <c r="F11" s="159"/>
      <c r="G11" s="159"/>
      <c r="H11" s="159"/>
    </row>
    <row r="12" spans="1:11" s="32" customFormat="1" ht="139.5" customHeight="1" thickBot="1">
      <c r="A12" s="29" t="s">
        <v>4</v>
      </c>
      <c r="B12" s="30" t="s">
        <v>5</v>
      </c>
      <c r="C12" s="31" t="s">
        <v>6</v>
      </c>
      <c r="D12" s="134" t="s">
        <v>35</v>
      </c>
      <c r="E12" s="134" t="s">
        <v>6</v>
      </c>
      <c r="F12" s="135" t="s">
        <v>7</v>
      </c>
      <c r="G12" s="134" t="s">
        <v>6</v>
      </c>
      <c r="H12" s="135" t="s">
        <v>7</v>
      </c>
      <c r="K12" s="67"/>
    </row>
    <row r="13" spans="1:11" s="35" customFormat="1" ht="12.75">
      <c r="A13" s="33">
        <v>1</v>
      </c>
      <c r="B13" s="34">
        <v>2</v>
      </c>
      <c r="C13" s="34">
        <v>3</v>
      </c>
      <c r="D13" s="136"/>
      <c r="E13" s="137">
        <v>3</v>
      </c>
      <c r="F13" s="138">
        <v>4</v>
      </c>
      <c r="G13" s="139">
        <v>3</v>
      </c>
      <c r="H13" s="140">
        <v>4</v>
      </c>
      <c r="K13" s="68"/>
    </row>
    <row r="14" spans="1:11" s="35" customFormat="1" ht="49.5" customHeight="1">
      <c r="A14" s="160" t="s">
        <v>8</v>
      </c>
      <c r="B14" s="161"/>
      <c r="C14" s="161"/>
      <c r="D14" s="161"/>
      <c r="E14" s="161"/>
      <c r="F14" s="161"/>
      <c r="G14" s="162"/>
      <c r="H14" s="163"/>
      <c r="I14" s="35">
        <v>2357</v>
      </c>
      <c r="K14" s="68"/>
    </row>
    <row r="15" spans="1:11" s="32" customFormat="1" ht="21" customHeight="1">
      <c r="A15" s="36" t="s">
        <v>119</v>
      </c>
      <c r="B15" s="37" t="s">
        <v>9</v>
      </c>
      <c r="C15" s="38">
        <f>F15*12</f>
        <v>0</v>
      </c>
      <c r="D15" s="87">
        <f>G15*I15</f>
        <v>75518.28</v>
      </c>
      <c r="E15" s="86">
        <f>H15*12</f>
        <v>32.04</v>
      </c>
      <c r="F15" s="88"/>
      <c r="G15" s="86">
        <f>H15*12</f>
        <v>32.04</v>
      </c>
      <c r="H15" s="88">
        <f>H20+H22</f>
        <v>2.67</v>
      </c>
      <c r="I15" s="35">
        <v>2357</v>
      </c>
      <c r="J15" s="32">
        <v>1.07</v>
      </c>
      <c r="K15" s="67">
        <v>2.24</v>
      </c>
    </row>
    <row r="16" spans="1:11" s="32" customFormat="1" ht="30.75" customHeight="1">
      <c r="A16" s="23" t="s">
        <v>91</v>
      </c>
      <c r="B16" s="24" t="s">
        <v>92</v>
      </c>
      <c r="C16" s="38"/>
      <c r="D16" s="87"/>
      <c r="E16" s="86"/>
      <c r="F16" s="88"/>
      <c r="G16" s="86"/>
      <c r="H16" s="88"/>
      <c r="I16" s="35"/>
      <c r="K16" s="67"/>
    </row>
    <row r="17" spans="1:11" s="32" customFormat="1" ht="15">
      <c r="A17" s="23" t="s">
        <v>93</v>
      </c>
      <c r="B17" s="24" t="s">
        <v>92</v>
      </c>
      <c r="C17" s="38"/>
      <c r="D17" s="87"/>
      <c r="E17" s="86"/>
      <c r="F17" s="88"/>
      <c r="G17" s="86"/>
      <c r="H17" s="88"/>
      <c r="I17" s="35"/>
      <c r="K17" s="67"/>
    </row>
    <row r="18" spans="1:11" s="32" customFormat="1" ht="15">
      <c r="A18" s="23" t="s">
        <v>94</v>
      </c>
      <c r="B18" s="24" t="s">
        <v>95</v>
      </c>
      <c r="C18" s="38"/>
      <c r="D18" s="87"/>
      <c r="E18" s="86"/>
      <c r="F18" s="88"/>
      <c r="G18" s="86"/>
      <c r="H18" s="88"/>
      <c r="I18" s="35"/>
      <c r="K18" s="67"/>
    </row>
    <row r="19" spans="1:11" s="32" customFormat="1" ht="15">
      <c r="A19" s="23" t="s">
        <v>96</v>
      </c>
      <c r="B19" s="24" t="s">
        <v>92</v>
      </c>
      <c r="C19" s="38"/>
      <c r="D19" s="87"/>
      <c r="E19" s="86"/>
      <c r="F19" s="88"/>
      <c r="G19" s="86"/>
      <c r="H19" s="88"/>
      <c r="I19" s="35"/>
      <c r="K19" s="67"/>
    </row>
    <row r="20" spans="1:11" s="32" customFormat="1" ht="15">
      <c r="A20" s="127" t="s">
        <v>117</v>
      </c>
      <c r="B20" s="128"/>
      <c r="C20" s="129"/>
      <c r="D20" s="130"/>
      <c r="E20" s="129"/>
      <c r="F20" s="131"/>
      <c r="G20" s="129"/>
      <c r="H20" s="88">
        <v>2.56</v>
      </c>
      <c r="I20" s="35"/>
      <c r="K20" s="67"/>
    </row>
    <row r="21" spans="1:11" s="32" customFormat="1" ht="15">
      <c r="A21" s="132" t="s">
        <v>112</v>
      </c>
      <c r="B21" s="128" t="s">
        <v>92</v>
      </c>
      <c r="C21" s="129"/>
      <c r="D21" s="130"/>
      <c r="E21" s="129"/>
      <c r="F21" s="131"/>
      <c r="G21" s="129"/>
      <c r="H21" s="88"/>
      <c r="I21" s="35"/>
      <c r="K21" s="67"/>
    </row>
    <row r="22" spans="1:11" s="32" customFormat="1" ht="15">
      <c r="A22" s="127" t="s">
        <v>117</v>
      </c>
      <c r="B22" s="128"/>
      <c r="C22" s="129"/>
      <c r="D22" s="130"/>
      <c r="E22" s="129"/>
      <c r="F22" s="131"/>
      <c r="G22" s="129"/>
      <c r="H22" s="88">
        <v>0.11</v>
      </c>
      <c r="I22" s="35"/>
      <c r="K22" s="67"/>
    </row>
    <row r="23" spans="1:11" s="32" customFormat="1" ht="30">
      <c r="A23" s="36" t="s">
        <v>10</v>
      </c>
      <c r="B23" s="39" t="s">
        <v>11</v>
      </c>
      <c r="C23" s="38">
        <f>F23*12</f>
        <v>0</v>
      </c>
      <c r="D23" s="87">
        <f>G23*I23</f>
        <v>115681.56</v>
      </c>
      <c r="E23" s="86">
        <f>H23*12</f>
        <v>49.08</v>
      </c>
      <c r="F23" s="88"/>
      <c r="G23" s="86">
        <f>H23*12</f>
        <v>49.08</v>
      </c>
      <c r="H23" s="88">
        <v>4.09</v>
      </c>
      <c r="I23" s="35">
        <v>2357</v>
      </c>
      <c r="J23" s="32">
        <v>1.07</v>
      </c>
      <c r="K23" s="67">
        <v>3.58</v>
      </c>
    </row>
    <row r="24" spans="1:11" s="32" customFormat="1" ht="15">
      <c r="A24" s="23" t="s">
        <v>83</v>
      </c>
      <c r="B24" s="24" t="s">
        <v>11</v>
      </c>
      <c r="C24" s="38"/>
      <c r="D24" s="87"/>
      <c r="E24" s="86"/>
      <c r="F24" s="88"/>
      <c r="G24" s="86"/>
      <c r="H24" s="88"/>
      <c r="K24" s="67"/>
    </row>
    <row r="25" spans="1:11" s="32" customFormat="1" ht="15">
      <c r="A25" s="23" t="s">
        <v>84</v>
      </c>
      <c r="B25" s="24" t="s">
        <v>11</v>
      </c>
      <c r="C25" s="38"/>
      <c r="D25" s="87"/>
      <c r="E25" s="86"/>
      <c r="F25" s="88"/>
      <c r="G25" s="86"/>
      <c r="H25" s="88"/>
      <c r="K25" s="67"/>
    </row>
    <row r="26" spans="1:11" s="32" customFormat="1" ht="15">
      <c r="A26" s="23" t="s">
        <v>107</v>
      </c>
      <c r="B26" s="24" t="s">
        <v>108</v>
      </c>
      <c r="C26" s="38"/>
      <c r="D26" s="87"/>
      <c r="E26" s="86"/>
      <c r="F26" s="88"/>
      <c r="G26" s="86"/>
      <c r="H26" s="88"/>
      <c r="K26" s="67"/>
    </row>
    <row r="27" spans="1:11" s="32" customFormat="1" ht="15">
      <c r="A27" s="23" t="s">
        <v>85</v>
      </c>
      <c r="B27" s="24" t="s">
        <v>11</v>
      </c>
      <c r="C27" s="38"/>
      <c r="D27" s="87"/>
      <c r="E27" s="86"/>
      <c r="F27" s="88"/>
      <c r="G27" s="86"/>
      <c r="H27" s="88"/>
      <c r="K27" s="67"/>
    </row>
    <row r="28" spans="1:11" s="32" customFormat="1" ht="25.5">
      <c r="A28" s="23" t="s">
        <v>86</v>
      </c>
      <c r="B28" s="24" t="s">
        <v>12</v>
      </c>
      <c r="C28" s="38"/>
      <c r="D28" s="87"/>
      <c r="E28" s="86"/>
      <c r="F28" s="88"/>
      <c r="G28" s="86"/>
      <c r="H28" s="88"/>
      <c r="K28" s="67"/>
    </row>
    <row r="29" spans="1:11" s="32" customFormat="1" ht="15">
      <c r="A29" s="23" t="s">
        <v>97</v>
      </c>
      <c r="B29" s="24" t="s">
        <v>11</v>
      </c>
      <c r="C29" s="38"/>
      <c r="D29" s="87"/>
      <c r="E29" s="86"/>
      <c r="F29" s="88"/>
      <c r="G29" s="86"/>
      <c r="H29" s="88"/>
      <c r="K29" s="67"/>
    </row>
    <row r="30" spans="1:11" s="32" customFormat="1" ht="15">
      <c r="A30" s="23" t="s">
        <v>98</v>
      </c>
      <c r="B30" s="24" t="s">
        <v>11</v>
      </c>
      <c r="C30" s="38"/>
      <c r="D30" s="87"/>
      <c r="E30" s="86"/>
      <c r="F30" s="88"/>
      <c r="G30" s="86"/>
      <c r="H30" s="88"/>
      <c r="K30" s="67"/>
    </row>
    <row r="31" spans="1:11" s="32" customFormat="1" ht="25.5">
      <c r="A31" s="23" t="s">
        <v>99</v>
      </c>
      <c r="B31" s="24" t="s">
        <v>87</v>
      </c>
      <c r="C31" s="38"/>
      <c r="D31" s="87"/>
      <c r="E31" s="86"/>
      <c r="F31" s="88"/>
      <c r="G31" s="86"/>
      <c r="H31" s="88"/>
      <c r="K31" s="67"/>
    </row>
    <row r="32" spans="1:11" s="41" customFormat="1" ht="15">
      <c r="A32" s="40" t="s">
        <v>13</v>
      </c>
      <c r="B32" s="37" t="s">
        <v>14</v>
      </c>
      <c r="C32" s="38">
        <f>F32*12</f>
        <v>0</v>
      </c>
      <c r="D32" s="87">
        <f aca="true" t="shared" si="0" ref="D32:D41">G32*I32</f>
        <v>19233.12</v>
      </c>
      <c r="E32" s="86">
        <f>H32*12</f>
        <v>8.16</v>
      </c>
      <c r="F32" s="89"/>
      <c r="G32" s="86">
        <f aca="true" t="shared" si="1" ref="G32:G41">H32*12</f>
        <v>8.16</v>
      </c>
      <c r="H32" s="88">
        <v>0.68</v>
      </c>
      <c r="I32" s="35">
        <v>2357</v>
      </c>
      <c r="J32" s="32">
        <v>1.07</v>
      </c>
      <c r="K32" s="67">
        <v>0.6</v>
      </c>
    </row>
    <row r="33" spans="1:11" s="32" customFormat="1" ht="15">
      <c r="A33" s="40" t="s">
        <v>15</v>
      </c>
      <c r="B33" s="37" t="s">
        <v>16</v>
      </c>
      <c r="C33" s="38">
        <f>F33*12</f>
        <v>0</v>
      </c>
      <c r="D33" s="87">
        <f t="shared" si="0"/>
        <v>62790.48</v>
      </c>
      <c r="E33" s="86">
        <f>H33*12</f>
        <v>26.64</v>
      </c>
      <c r="F33" s="89"/>
      <c r="G33" s="86">
        <f t="shared" si="1"/>
        <v>26.64</v>
      </c>
      <c r="H33" s="88">
        <v>2.22</v>
      </c>
      <c r="I33" s="35">
        <v>2357</v>
      </c>
      <c r="J33" s="32">
        <v>1.07</v>
      </c>
      <c r="K33" s="67">
        <v>1.94</v>
      </c>
    </row>
    <row r="34" spans="1:11" s="35" customFormat="1" ht="30">
      <c r="A34" s="40" t="s">
        <v>53</v>
      </c>
      <c r="B34" s="37" t="s">
        <v>9</v>
      </c>
      <c r="C34" s="42"/>
      <c r="D34" s="87">
        <v>1848.15</v>
      </c>
      <c r="E34" s="90">
        <f>H34*12</f>
        <v>0.84</v>
      </c>
      <c r="F34" s="89"/>
      <c r="G34" s="86">
        <f>D34/I34</f>
        <v>0.78</v>
      </c>
      <c r="H34" s="88">
        <f>G34/12</f>
        <v>0.07</v>
      </c>
      <c r="I34" s="35">
        <v>2357</v>
      </c>
      <c r="J34" s="32">
        <v>1.07</v>
      </c>
      <c r="K34" s="67">
        <v>0.05</v>
      </c>
    </row>
    <row r="35" spans="1:11" s="35" customFormat="1" ht="33" customHeight="1">
      <c r="A35" s="40" t="s">
        <v>76</v>
      </c>
      <c r="B35" s="37" t="s">
        <v>9</v>
      </c>
      <c r="C35" s="42"/>
      <c r="D35" s="87">
        <v>1848.15</v>
      </c>
      <c r="E35" s="90"/>
      <c r="F35" s="89"/>
      <c r="G35" s="86">
        <f>D35/I35</f>
        <v>0.78</v>
      </c>
      <c r="H35" s="88">
        <f>G35/12</f>
        <v>0.07</v>
      </c>
      <c r="I35" s="35">
        <v>2357</v>
      </c>
      <c r="J35" s="32">
        <v>1.07</v>
      </c>
      <c r="K35" s="67">
        <v>0.05</v>
      </c>
    </row>
    <row r="36" spans="1:11" s="35" customFormat="1" ht="18.75" customHeight="1">
      <c r="A36" s="40" t="s">
        <v>116</v>
      </c>
      <c r="B36" s="37" t="s">
        <v>9</v>
      </c>
      <c r="C36" s="42"/>
      <c r="D36" s="87">
        <v>11670.68</v>
      </c>
      <c r="E36" s="90"/>
      <c r="F36" s="89"/>
      <c r="G36" s="86">
        <f>D36/I36</f>
        <v>4.95</v>
      </c>
      <c r="H36" s="88">
        <f>G36/12</f>
        <v>0.41</v>
      </c>
      <c r="I36" s="35">
        <v>2357</v>
      </c>
      <c r="J36" s="32">
        <v>1.07</v>
      </c>
      <c r="K36" s="67">
        <v>0.36</v>
      </c>
    </row>
    <row r="37" spans="1:11" s="35" customFormat="1" ht="30" hidden="1">
      <c r="A37" s="40" t="s">
        <v>54</v>
      </c>
      <c r="B37" s="37" t="s">
        <v>12</v>
      </c>
      <c r="C37" s="42"/>
      <c r="D37" s="87">
        <f t="shared" si="0"/>
        <v>0</v>
      </c>
      <c r="E37" s="90"/>
      <c r="F37" s="89"/>
      <c r="G37" s="86">
        <f t="shared" si="1"/>
        <v>0</v>
      </c>
      <c r="H37" s="88">
        <v>0</v>
      </c>
      <c r="I37" s="35">
        <v>2357</v>
      </c>
      <c r="J37" s="32">
        <v>1.07</v>
      </c>
      <c r="K37" s="67">
        <v>0</v>
      </c>
    </row>
    <row r="38" spans="1:11" s="35" customFormat="1" ht="30" hidden="1">
      <c r="A38" s="40" t="s">
        <v>55</v>
      </c>
      <c r="B38" s="37" t="s">
        <v>12</v>
      </c>
      <c r="C38" s="42"/>
      <c r="D38" s="87">
        <f t="shared" si="0"/>
        <v>0</v>
      </c>
      <c r="E38" s="90"/>
      <c r="F38" s="89"/>
      <c r="G38" s="86">
        <f t="shared" si="1"/>
        <v>0</v>
      </c>
      <c r="H38" s="88">
        <v>0</v>
      </c>
      <c r="I38" s="35">
        <v>2357</v>
      </c>
      <c r="J38" s="32">
        <v>1.07</v>
      </c>
      <c r="K38" s="67">
        <v>0</v>
      </c>
    </row>
    <row r="39" spans="1:11" s="35" customFormat="1" ht="15" hidden="1">
      <c r="A39" s="40"/>
      <c r="B39" s="37"/>
      <c r="C39" s="42"/>
      <c r="D39" s="87"/>
      <c r="E39" s="90"/>
      <c r="F39" s="89"/>
      <c r="G39" s="86"/>
      <c r="H39" s="88"/>
      <c r="I39" s="35">
        <v>2357</v>
      </c>
      <c r="J39" s="32"/>
      <c r="K39" s="67"/>
    </row>
    <row r="40" spans="1:11" s="35" customFormat="1" ht="30">
      <c r="A40" s="40" t="s">
        <v>23</v>
      </c>
      <c r="B40" s="37"/>
      <c r="C40" s="42">
        <f>F40*12</f>
        <v>0</v>
      </c>
      <c r="D40" s="87">
        <f t="shared" si="0"/>
        <v>5373.96</v>
      </c>
      <c r="E40" s="90">
        <f>H40*12</f>
        <v>2.28</v>
      </c>
      <c r="F40" s="89"/>
      <c r="G40" s="86">
        <f t="shared" si="1"/>
        <v>2.28</v>
      </c>
      <c r="H40" s="88">
        <v>0.19</v>
      </c>
      <c r="I40" s="35">
        <v>2357</v>
      </c>
      <c r="J40" s="32">
        <v>1.07</v>
      </c>
      <c r="K40" s="67">
        <v>0.14</v>
      </c>
    </row>
    <row r="41" spans="1:11" s="32" customFormat="1" ht="15">
      <c r="A41" s="40" t="s">
        <v>25</v>
      </c>
      <c r="B41" s="37" t="s">
        <v>26</v>
      </c>
      <c r="C41" s="42">
        <f>F41*12</f>
        <v>0</v>
      </c>
      <c r="D41" s="87">
        <f t="shared" si="0"/>
        <v>1131.36</v>
      </c>
      <c r="E41" s="90">
        <f>H41*12</f>
        <v>0.48</v>
      </c>
      <c r="F41" s="89"/>
      <c r="G41" s="86">
        <f t="shared" si="1"/>
        <v>0.48</v>
      </c>
      <c r="H41" s="88">
        <v>0.04</v>
      </c>
      <c r="I41" s="35">
        <v>2357</v>
      </c>
      <c r="J41" s="32">
        <v>1.07</v>
      </c>
      <c r="K41" s="67">
        <v>0.03</v>
      </c>
    </row>
    <row r="42" spans="1:11" s="32" customFormat="1" ht="15">
      <c r="A42" s="40" t="s">
        <v>27</v>
      </c>
      <c r="B42" s="43" t="s">
        <v>28</v>
      </c>
      <c r="C42" s="44">
        <f>F42*12</f>
        <v>0</v>
      </c>
      <c r="D42" s="87">
        <f>G42*I42</f>
        <v>848.52</v>
      </c>
      <c r="E42" s="141">
        <f>H42*12</f>
        <v>0.36</v>
      </c>
      <c r="F42" s="142"/>
      <c r="G42" s="86">
        <f>12*H42</f>
        <v>0.36</v>
      </c>
      <c r="H42" s="88">
        <v>0.03</v>
      </c>
      <c r="I42" s="35">
        <v>2357</v>
      </c>
      <c r="J42" s="32">
        <v>1.07</v>
      </c>
      <c r="K42" s="67">
        <v>0.02</v>
      </c>
    </row>
    <row r="43" spans="1:11" s="41" customFormat="1" ht="30">
      <c r="A43" s="40" t="s">
        <v>24</v>
      </c>
      <c r="B43" s="37" t="s">
        <v>100</v>
      </c>
      <c r="C43" s="42">
        <f>F43*12</f>
        <v>0</v>
      </c>
      <c r="D43" s="87">
        <f>G43*I43</f>
        <v>1131.36</v>
      </c>
      <c r="E43" s="90">
        <f>H43*12</f>
        <v>0.48</v>
      </c>
      <c r="F43" s="89"/>
      <c r="G43" s="86">
        <f>12*H43</f>
        <v>0.48</v>
      </c>
      <c r="H43" s="88">
        <v>0.04</v>
      </c>
      <c r="I43" s="35">
        <v>2357</v>
      </c>
      <c r="J43" s="32">
        <v>1.07</v>
      </c>
      <c r="K43" s="67">
        <v>0.03</v>
      </c>
    </row>
    <row r="44" spans="1:11" s="41" customFormat="1" ht="15">
      <c r="A44" s="40" t="s">
        <v>36</v>
      </c>
      <c r="B44" s="37"/>
      <c r="C44" s="38"/>
      <c r="D44" s="86">
        <f>D46+D47+D48+D49+D50+D51+D52+D53+D54+D55+D56</f>
        <v>16791.67</v>
      </c>
      <c r="E44" s="86"/>
      <c r="F44" s="89"/>
      <c r="G44" s="86">
        <f>D44/I44</f>
        <v>7.12</v>
      </c>
      <c r="H44" s="88">
        <f>G44/12</f>
        <v>0.59</v>
      </c>
      <c r="I44" s="35">
        <v>2357</v>
      </c>
      <c r="J44" s="32">
        <v>1.07</v>
      </c>
      <c r="K44" s="67">
        <v>0.76</v>
      </c>
    </row>
    <row r="45" spans="1:11" s="35" customFormat="1" ht="15" hidden="1">
      <c r="A45" s="15" t="s">
        <v>64</v>
      </c>
      <c r="B45" s="18" t="s">
        <v>17</v>
      </c>
      <c r="C45" s="8"/>
      <c r="D45" s="92"/>
      <c r="E45" s="91"/>
      <c r="F45" s="93"/>
      <c r="G45" s="91"/>
      <c r="H45" s="93">
        <v>0</v>
      </c>
      <c r="I45" s="35">
        <v>2357</v>
      </c>
      <c r="J45" s="32">
        <v>1.07</v>
      </c>
      <c r="K45" s="67">
        <v>0</v>
      </c>
    </row>
    <row r="46" spans="1:11" s="35" customFormat="1" ht="15">
      <c r="A46" s="15" t="s">
        <v>48</v>
      </c>
      <c r="B46" s="18" t="s">
        <v>17</v>
      </c>
      <c r="C46" s="8"/>
      <c r="D46" s="92">
        <v>196.5</v>
      </c>
      <c r="E46" s="91"/>
      <c r="F46" s="93"/>
      <c r="G46" s="91"/>
      <c r="H46" s="93"/>
      <c r="I46" s="35">
        <v>2357</v>
      </c>
      <c r="J46" s="32">
        <v>1.07</v>
      </c>
      <c r="K46" s="67">
        <v>0.01</v>
      </c>
    </row>
    <row r="47" spans="1:11" s="35" customFormat="1" ht="15">
      <c r="A47" s="15" t="s">
        <v>18</v>
      </c>
      <c r="B47" s="18" t="s">
        <v>22</v>
      </c>
      <c r="C47" s="8">
        <f>F47*12</f>
        <v>0</v>
      </c>
      <c r="D47" s="92">
        <v>415.82</v>
      </c>
      <c r="E47" s="91">
        <f>H47*12</f>
        <v>0</v>
      </c>
      <c r="F47" s="93"/>
      <c r="G47" s="91"/>
      <c r="H47" s="93"/>
      <c r="I47" s="35">
        <v>2357</v>
      </c>
      <c r="J47" s="32">
        <v>1.07</v>
      </c>
      <c r="K47" s="67">
        <v>0.01</v>
      </c>
    </row>
    <row r="48" spans="1:11" s="35" customFormat="1" ht="15">
      <c r="A48" s="15" t="s">
        <v>113</v>
      </c>
      <c r="B48" s="79" t="s">
        <v>17</v>
      </c>
      <c r="C48" s="8"/>
      <c r="D48" s="92">
        <v>740.94</v>
      </c>
      <c r="E48" s="91"/>
      <c r="F48" s="93"/>
      <c r="G48" s="91"/>
      <c r="H48" s="93"/>
      <c r="I48" s="35">
        <v>2357</v>
      </c>
      <c r="J48" s="32"/>
      <c r="K48" s="67"/>
    </row>
    <row r="49" spans="1:11" s="35" customFormat="1" ht="15">
      <c r="A49" s="15" t="s">
        <v>115</v>
      </c>
      <c r="B49" s="18" t="s">
        <v>17</v>
      </c>
      <c r="C49" s="8">
        <f>F49*12</f>
        <v>0</v>
      </c>
      <c r="D49" s="92">
        <v>5133.07</v>
      </c>
      <c r="E49" s="91">
        <f>H49*12</f>
        <v>0</v>
      </c>
      <c r="F49" s="93"/>
      <c r="G49" s="91"/>
      <c r="H49" s="93"/>
      <c r="I49" s="35">
        <v>2357</v>
      </c>
      <c r="J49" s="32">
        <v>1.07</v>
      </c>
      <c r="K49" s="67">
        <v>0.32</v>
      </c>
    </row>
    <row r="50" spans="1:11" s="35" customFormat="1" ht="15">
      <c r="A50" s="15" t="s">
        <v>62</v>
      </c>
      <c r="B50" s="18" t="s">
        <v>17</v>
      </c>
      <c r="C50" s="8">
        <f>F50*12</f>
        <v>0</v>
      </c>
      <c r="D50" s="92">
        <v>792.41</v>
      </c>
      <c r="E50" s="91">
        <f>H50*12</f>
        <v>0</v>
      </c>
      <c r="F50" s="93"/>
      <c r="G50" s="91"/>
      <c r="H50" s="93"/>
      <c r="I50" s="35">
        <v>2357</v>
      </c>
      <c r="J50" s="32">
        <v>1.07</v>
      </c>
      <c r="K50" s="67">
        <v>0.02</v>
      </c>
    </row>
    <row r="51" spans="1:11" s="35" customFormat="1" ht="15">
      <c r="A51" s="15" t="s">
        <v>19</v>
      </c>
      <c r="B51" s="18" t="s">
        <v>17</v>
      </c>
      <c r="C51" s="8">
        <f>F51*12</f>
        <v>0</v>
      </c>
      <c r="D51" s="92">
        <v>3532.78</v>
      </c>
      <c r="E51" s="91">
        <f>H51*12</f>
        <v>0</v>
      </c>
      <c r="F51" s="93"/>
      <c r="G51" s="91"/>
      <c r="H51" s="93"/>
      <c r="I51" s="35">
        <v>2357</v>
      </c>
      <c r="J51" s="32">
        <v>1.07</v>
      </c>
      <c r="K51" s="67">
        <v>0.11</v>
      </c>
    </row>
    <row r="52" spans="1:11" s="35" customFormat="1" ht="15">
      <c r="A52" s="15" t="s">
        <v>20</v>
      </c>
      <c r="B52" s="18" t="s">
        <v>17</v>
      </c>
      <c r="C52" s="8">
        <f>F52*12</f>
        <v>0</v>
      </c>
      <c r="D52" s="92">
        <v>831.63</v>
      </c>
      <c r="E52" s="91">
        <f>H52*12</f>
        <v>0</v>
      </c>
      <c r="F52" s="93"/>
      <c r="G52" s="91"/>
      <c r="H52" s="93"/>
      <c r="I52" s="35">
        <v>2357</v>
      </c>
      <c r="J52" s="32">
        <v>1.07</v>
      </c>
      <c r="K52" s="67">
        <v>0.02</v>
      </c>
    </row>
    <row r="53" spans="1:11" s="35" customFormat="1" ht="15">
      <c r="A53" s="15" t="s">
        <v>58</v>
      </c>
      <c r="B53" s="18" t="s">
        <v>17</v>
      </c>
      <c r="C53" s="8"/>
      <c r="D53" s="92">
        <v>396.19</v>
      </c>
      <c r="E53" s="91"/>
      <c r="F53" s="93"/>
      <c r="G53" s="91"/>
      <c r="H53" s="93"/>
      <c r="I53" s="35">
        <v>2357</v>
      </c>
      <c r="J53" s="32">
        <v>1.07</v>
      </c>
      <c r="K53" s="67">
        <v>0.01</v>
      </c>
    </row>
    <row r="54" spans="1:11" s="35" customFormat="1" ht="15">
      <c r="A54" s="15" t="s">
        <v>59</v>
      </c>
      <c r="B54" s="18" t="s">
        <v>22</v>
      </c>
      <c r="C54" s="8"/>
      <c r="D54" s="92">
        <v>1584.82</v>
      </c>
      <c r="E54" s="91"/>
      <c r="F54" s="93"/>
      <c r="G54" s="91"/>
      <c r="H54" s="93"/>
      <c r="I54" s="35">
        <v>2357</v>
      </c>
      <c r="J54" s="32">
        <v>1.07</v>
      </c>
      <c r="K54" s="67">
        <v>0.05</v>
      </c>
    </row>
    <row r="55" spans="1:11" s="35" customFormat="1" ht="25.5">
      <c r="A55" s="15" t="s">
        <v>21</v>
      </c>
      <c r="B55" s="18" t="s">
        <v>17</v>
      </c>
      <c r="C55" s="8">
        <f>F55*12</f>
        <v>0</v>
      </c>
      <c r="D55" s="92">
        <v>1674.24</v>
      </c>
      <c r="E55" s="91">
        <f>H55*12</f>
        <v>0</v>
      </c>
      <c r="F55" s="93"/>
      <c r="G55" s="91"/>
      <c r="H55" s="93"/>
      <c r="I55" s="35">
        <v>2357</v>
      </c>
      <c r="J55" s="32">
        <v>1.07</v>
      </c>
      <c r="K55" s="67">
        <v>0.05</v>
      </c>
    </row>
    <row r="56" spans="1:11" s="35" customFormat="1" ht="15">
      <c r="A56" s="15" t="s">
        <v>109</v>
      </c>
      <c r="B56" s="18" t="s">
        <v>17</v>
      </c>
      <c r="C56" s="8"/>
      <c r="D56" s="92">
        <v>1493.27</v>
      </c>
      <c r="E56" s="91"/>
      <c r="F56" s="93"/>
      <c r="G56" s="91"/>
      <c r="H56" s="93"/>
      <c r="I56" s="35">
        <v>2357</v>
      </c>
      <c r="J56" s="32">
        <v>1.07</v>
      </c>
      <c r="K56" s="67">
        <v>0.01</v>
      </c>
    </row>
    <row r="57" spans="1:11" s="35" customFormat="1" ht="15" hidden="1">
      <c r="A57" s="15" t="s">
        <v>65</v>
      </c>
      <c r="B57" s="18" t="s">
        <v>17</v>
      </c>
      <c r="C57" s="16"/>
      <c r="D57" s="92"/>
      <c r="E57" s="94"/>
      <c r="F57" s="93"/>
      <c r="G57" s="91"/>
      <c r="H57" s="93">
        <f>SUM(H44:H56)</f>
        <v>0.59</v>
      </c>
      <c r="I57" s="35">
        <v>2357</v>
      </c>
      <c r="J57" s="32">
        <v>1.07</v>
      </c>
      <c r="K57" s="67">
        <v>0</v>
      </c>
    </row>
    <row r="58" spans="1:11" s="35" customFormat="1" ht="15" hidden="1">
      <c r="A58" s="15"/>
      <c r="B58" s="18"/>
      <c r="C58" s="8"/>
      <c r="D58" s="92"/>
      <c r="E58" s="91"/>
      <c r="F58" s="93"/>
      <c r="G58" s="91"/>
      <c r="H58" s="93"/>
      <c r="J58" s="32"/>
      <c r="K58" s="67"/>
    </row>
    <row r="59" spans="1:11" s="41" customFormat="1" ht="30">
      <c r="A59" s="40" t="s">
        <v>44</v>
      </c>
      <c r="B59" s="37"/>
      <c r="C59" s="38"/>
      <c r="D59" s="86">
        <f>D60+D61+D63+D64+D69</f>
        <v>12846.7</v>
      </c>
      <c r="E59" s="86"/>
      <c r="F59" s="89"/>
      <c r="G59" s="86">
        <f>D59/I59</f>
        <v>5.45</v>
      </c>
      <c r="H59" s="88">
        <f>G59/12</f>
        <v>0.45</v>
      </c>
      <c r="I59" s="35">
        <v>2357</v>
      </c>
      <c r="J59" s="32">
        <v>1.07</v>
      </c>
      <c r="K59" s="67">
        <v>1.25</v>
      </c>
    </row>
    <row r="60" spans="1:11" s="35" customFormat="1" ht="15">
      <c r="A60" s="15" t="s">
        <v>37</v>
      </c>
      <c r="B60" s="18" t="s">
        <v>63</v>
      </c>
      <c r="C60" s="8"/>
      <c r="D60" s="92">
        <v>2377.23</v>
      </c>
      <c r="E60" s="91"/>
      <c r="F60" s="93"/>
      <c r="G60" s="91"/>
      <c r="H60" s="93"/>
      <c r="I60" s="35">
        <v>2357</v>
      </c>
      <c r="J60" s="32">
        <v>1.07</v>
      </c>
      <c r="K60" s="67">
        <v>0.07</v>
      </c>
    </row>
    <row r="61" spans="1:11" s="35" customFormat="1" ht="25.5">
      <c r="A61" s="15" t="s">
        <v>38</v>
      </c>
      <c r="B61" s="79" t="s">
        <v>17</v>
      </c>
      <c r="C61" s="8"/>
      <c r="D61" s="92">
        <v>1584.82</v>
      </c>
      <c r="E61" s="91"/>
      <c r="F61" s="93"/>
      <c r="G61" s="91"/>
      <c r="H61" s="93"/>
      <c r="I61" s="35">
        <v>2357</v>
      </c>
      <c r="J61" s="32">
        <v>1.07</v>
      </c>
      <c r="K61" s="67">
        <v>0.05</v>
      </c>
    </row>
    <row r="62" spans="1:11" s="35" customFormat="1" ht="15" hidden="1">
      <c r="A62" s="15" t="s">
        <v>82</v>
      </c>
      <c r="B62" s="18" t="s">
        <v>69</v>
      </c>
      <c r="C62" s="8"/>
      <c r="D62" s="92"/>
      <c r="E62" s="91"/>
      <c r="F62" s="93"/>
      <c r="G62" s="91"/>
      <c r="H62" s="93"/>
      <c r="I62" s="35">
        <v>2357</v>
      </c>
      <c r="J62" s="32">
        <v>1.07</v>
      </c>
      <c r="K62" s="67">
        <v>0</v>
      </c>
    </row>
    <row r="63" spans="1:11" s="35" customFormat="1" ht="15">
      <c r="A63" s="15" t="s">
        <v>70</v>
      </c>
      <c r="B63" s="18" t="s">
        <v>69</v>
      </c>
      <c r="C63" s="8"/>
      <c r="D63" s="92">
        <v>1663.21</v>
      </c>
      <c r="E63" s="91"/>
      <c r="F63" s="93"/>
      <c r="G63" s="91"/>
      <c r="H63" s="93"/>
      <c r="I63" s="35">
        <v>2357</v>
      </c>
      <c r="J63" s="32">
        <v>1.07</v>
      </c>
      <c r="K63" s="67">
        <v>0.05</v>
      </c>
    </row>
    <row r="64" spans="1:11" s="35" customFormat="1" ht="25.5">
      <c r="A64" s="15" t="s">
        <v>66</v>
      </c>
      <c r="B64" s="18" t="s">
        <v>67</v>
      </c>
      <c r="C64" s="8"/>
      <c r="D64" s="92">
        <v>1584.8</v>
      </c>
      <c r="E64" s="91"/>
      <c r="F64" s="93"/>
      <c r="G64" s="91"/>
      <c r="H64" s="93"/>
      <c r="I64" s="35">
        <v>2357</v>
      </c>
      <c r="J64" s="32">
        <v>1.07</v>
      </c>
      <c r="K64" s="67">
        <v>0.05</v>
      </c>
    </row>
    <row r="65" spans="1:11" s="35" customFormat="1" ht="15" hidden="1">
      <c r="A65" s="15" t="s">
        <v>39</v>
      </c>
      <c r="B65" s="18" t="s">
        <v>68</v>
      </c>
      <c r="C65" s="8"/>
      <c r="D65" s="92">
        <f>G65*I65</f>
        <v>0</v>
      </c>
      <c r="E65" s="91"/>
      <c r="F65" s="93"/>
      <c r="G65" s="91"/>
      <c r="H65" s="93"/>
      <c r="I65" s="35">
        <v>2357</v>
      </c>
      <c r="J65" s="32">
        <v>1.07</v>
      </c>
      <c r="K65" s="67">
        <v>0</v>
      </c>
    </row>
    <row r="66" spans="1:11" s="35" customFormat="1" ht="15" hidden="1">
      <c r="A66" s="15" t="s">
        <v>51</v>
      </c>
      <c r="B66" s="18" t="s">
        <v>69</v>
      </c>
      <c r="C66" s="8"/>
      <c r="D66" s="92"/>
      <c r="E66" s="91"/>
      <c r="F66" s="93"/>
      <c r="G66" s="91"/>
      <c r="H66" s="93"/>
      <c r="I66" s="35">
        <v>2357</v>
      </c>
      <c r="J66" s="32">
        <v>1.07</v>
      </c>
      <c r="K66" s="67">
        <v>0</v>
      </c>
    </row>
    <row r="67" spans="1:11" s="35" customFormat="1" ht="15" hidden="1">
      <c r="A67" s="15" t="s">
        <v>52</v>
      </c>
      <c r="B67" s="18" t="s">
        <v>17</v>
      </c>
      <c r="C67" s="8"/>
      <c r="D67" s="92"/>
      <c r="E67" s="91"/>
      <c r="F67" s="93"/>
      <c r="G67" s="91"/>
      <c r="H67" s="93"/>
      <c r="I67" s="35">
        <v>2357</v>
      </c>
      <c r="J67" s="32">
        <v>1.07</v>
      </c>
      <c r="K67" s="67">
        <v>0</v>
      </c>
    </row>
    <row r="68" spans="1:11" s="35" customFormat="1" ht="25.5" hidden="1">
      <c r="A68" s="15" t="s">
        <v>49</v>
      </c>
      <c r="B68" s="18" t="s">
        <v>17</v>
      </c>
      <c r="C68" s="8"/>
      <c r="D68" s="92"/>
      <c r="E68" s="91"/>
      <c r="F68" s="93"/>
      <c r="G68" s="91"/>
      <c r="H68" s="93"/>
      <c r="I68" s="35">
        <v>2357</v>
      </c>
      <c r="J68" s="32">
        <v>1.07</v>
      </c>
      <c r="K68" s="67">
        <v>0</v>
      </c>
    </row>
    <row r="69" spans="1:11" s="35" customFormat="1" ht="21.75" customHeight="1">
      <c r="A69" s="15" t="s">
        <v>60</v>
      </c>
      <c r="B69" s="18" t="s">
        <v>9</v>
      </c>
      <c r="C69" s="16"/>
      <c r="D69" s="92">
        <v>5636.64</v>
      </c>
      <c r="E69" s="94"/>
      <c r="F69" s="93"/>
      <c r="G69" s="91"/>
      <c r="H69" s="93"/>
      <c r="I69" s="35">
        <v>2357</v>
      </c>
      <c r="J69" s="32">
        <v>1.07</v>
      </c>
      <c r="K69" s="67">
        <v>0.17</v>
      </c>
    </row>
    <row r="70" spans="1:11" s="35" customFormat="1" ht="30">
      <c r="A70" s="40" t="s">
        <v>45</v>
      </c>
      <c r="B70" s="18"/>
      <c r="C70" s="8"/>
      <c r="D70" s="86">
        <v>0</v>
      </c>
      <c r="E70" s="91"/>
      <c r="F70" s="93"/>
      <c r="G70" s="86">
        <f>D70/I70</f>
        <v>0</v>
      </c>
      <c r="H70" s="88">
        <v>0</v>
      </c>
      <c r="I70" s="35">
        <v>2357</v>
      </c>
      <c r="J70" s="32">
        <v>1.07</v>
      </c>
      <c r="K70" s="67">
        <v>0.07</v>
      </c>
    </row>
    <row r="71" spans="1:11" s="35" customFormat="1" ht="15" hidden="1">
      <c r="A71" s="15" t="s">
        <v>61</v>
      </c>
      <c r="B71" s="18" t="s">
        <v>9</v>
      </c>
      <c r="C71" s="8"/>
      <c r="D71" s="92">
        <f>G71*I71</f>
        <v>0</v>
      </c>
      <c r="E71" s="91"/>
      <c r="F71" s="93"/>
      <c r="G71" s="91">
        <f>H71*12</f>
        <v>0</v>
      </c>
      <c r="H71" s="93">
        <v>0</v>
      </c>
      <c r="I71" s="35">
        <v>2357</v>
      </c>
      <c r="J71" s="32">
        <v>1.07</v>
      </c>
      <c r="K71" s="67">
        <v>0</v>
      </c>
    </row>
    <row r="72" spans="1:11" s="35" customFormat="1" ht="15">
      <c r="A72" s="40" t="s">
        <v>46</v>
      </c>
      <c r="B72" s="18"/>
      <c r="C72" s="8"/>
      <c r="D72" s="86">
        <f>D74+D75</f>
        <v>3681.53</v>
      </c>
      <c r="E72" s="91"/>
      <c r="F72" s="93"/>
      <c r="G72" s="86">
        <f>D72/I72</f>
        <v>1.56</v>
      </c>
      <c r="H72" s="88">
        <f>H74+H75</f>
        <v>0.13</v>
      </c>
      <c r="I72" s="35">
        <v>2357</v>
      </c>
      <c r="J72" s="32">
        <v>1.07</v>
      </c>
      <c r="K72" s="67">
        <v>0.2</v>
      </c>
    </row>
    <row r="73" spans="1:11" s="35" customFormat="1" ht="15" hidden="1">
      <c r="A73" s="15" t="s">
        <v>40</v>
      </c>
      <c r="B73" s="18" t="s">
        <v>9</v>
      </c>
      <c r="C73" s="8"/>
      <c r="D73" s="92">
        <f aca="true" t="shared" si="2" ref="D73:D80">G73*I73</f>
        <v>0</v>
      </c>
      <c r="E73" s="91"/>
      <c r="F73" s="93"/>
      <c r="G73" s="91">
        <f>H73*12</f>
        <v>0</v>
      </c>
      <c r="H73" s="93">
        <v>0</v>
      </c>
      <c r="I73" s="35">
        <v>2357</v>
      </c>
      <c r="J73" s="32">
        <v>1.07</v>
      </c>
      <c r="K73" s="67">
        <v>0</v>
      </c>
    </row>
    <row r="74" spans="1:11" s="35" customFormat="1" ht="15">
      <c r="A74" s="15" t="s">
        <v>41</v>
      </c>
      <c r="B74" s="18" t="s">
        <v>17</v>
      </c>
      <c r="C74" s="8"/>
      <c r="D74" s="92">
        <v>2853.22</v>
      </c>
      <c r="E74" s="91"/>
      <c r="F74" s="93"/>
      <c r="G74" s="91"/>
      <c r="H74" s="93">
        <f>D74/I74/12</f>
        <v>0.1</v>
      </c>
      <c r="I74" s="35">
        <v>2357</v>
      </c>
      <c r="J74" s="32">
        <v>1.07</v>
      </c>
      <c r="K74" s="67">
        <v>0.18</v>
      </c>
    </row>
    <row r="75" spans="1:11" s="35" customFormat="1" ht="15">
      <c r="A75" s="15" t="s">
        <v>42</v>
      </c>
      <c r="B75" s="18" t="s">
        <v>17</v>
      </c>
      <c r="C75" s="8"/>
      <c r="D75" s="92">
        <v>828.31</v>
      </c>
      <c r="E75" s="91"/>
      <c r="F75" s="93"/>
      <c r="G75" s="91"/>
      <c r="H75" s="93">
        <f aca="true" t="shared" si="3" ref="H75:H80">D75/I75/12</f>
        <v>0.03</v>
      </c>
      <c r="I75" s="35">
        <v>2357</v>
      </c>
      <c r="J75" s="32">
        <v>1.07</v>
      </c>
      <c r="K75" s="67">
        <v>0.02</v>
      </c>
    </row>
    <row r="76" spans="1:11" s="35" customFormat="1" ht="27.75" customHeight="1" hidden="1">
      <c r="A76" s="15" t="s">
        <v>50</v>
      </c>
      <c r="B76" s="18" t="s">
        <v>12</v>
      </c>
      <c r="C76" s="8"/>
      <c r="D76" s="92">
        <f t="shared" si="2"/>
        <v>0</v>
      </c>
      <c r="E76" s="91"/>
      <c r="F76" s="93"/>
      <c r="G76" s="91"/>
      <c r="H76" s="93">
        <f t="shared" si="3"/>
        <v>0</v>
      </c>
      <c r="I76" s="35">
        <v>2357</v>
      </c>
      <c r="J76" s="32">
        <v>1.07</v>
      </c>
      <c r="K76" s="67">
        <v>0</v>
      </c>
    </row>
    <row r="77" spans="1:11" s="35" customFormat="1" ht="25.5" hidden="1">
      <c r="A77" s="15" t="s">
        <v>74</v>
      </c>
      <c r="B77" s="18" t="s">
        <v>12</v>
      </c>
      <c r="C77" s="8"/>
      <c r="D77" s="92">
        <f t="shared" si="2"/>
        <v>0</v>
      </c>
      <c r="E77" s="91"/>
      <c r="F77" s="93"/>
      <c r="G77" s="91"/>
      <c r="H77" s="93">
        <f t="shared" si="3"/>
        <v>0</v>
      </c>
      <c r="I77" s="35">
        <v>2357</v>
      </c>
      <c r="J77" s="32">
        <v>1.07</v>
      </c>
      <c r="K77" s="67">
        <v>0</v>
      </c>
    </row>
    <row r="78" spans="1:11" s="35" customFormat="1" ht="25.5" hidden="1">
      <c r="A78" s="15" t="s">
        <v>71</v>
      </c>
      <c r="B78" s="18" t="s">
        <v>12</v>
      </c>
      <c r="C78" s="8"/>
      <c r="D78" s="92">
        <f t="shared" si="2"/>
        <v>0</v>
      </c>
      <c r="E78" s="91"/>
      <c r="F78" s="93"/>
      <c r="G78" s="91"/>
      <c r="H78" s="93">
        <f t="shared" si="3"/>
        <v>0</v>
      </c>
      <c r="I78" s="35">
        <v>2357</v>
      </c>
      <c r="J78" s="32">
        <v>1.07</v>
      </c>
      <c r="K78" s="67">
        <v>0</v>
      </c>
    </row>
    <row r="79" spans="1:11" s="35" customFormat="1" ht="25.5" hidden="1">
      <c r="A79" s="15" t="s">
        <v>75</v>
      </c>
      <c r="B79" s="18" t="s">
        <v>12</v>
      </c>
      <c r="C79" s="8"/>
      <c r="D79" s="92">
        <f t="shared" si="2"/>
        <v>0</v>
      </c>
      <c r="E79" s="91"/>
      <c r="F79" s="93"/>
      <c r="G79" s="91"/>
      <c r="H79" s="93">
        <f t="shared" si="3"/>
        <v>0</v>
      </c>
      <c r="I79" s="35">
        <v>2357</v>
      </c>
      <c r="J79" s="32">
        <v>1.07</v>
      </c>
      <c r="K79" s="67">
        <v>0</v>
      </c>
    </row>
    <row r="80" spans="1:11" s="35" customFormat="1" ht="25.5" hidden="1">
      <c r="A80" s="15" t="s">
        <v>73</v>
      </c>
      <c r="B80" s="18" t="s">
        <v>12</v>
      </c>
      <c r="C80" s="8"/>
      <c r="D80" s="92">
        <f t="shared" si="2"/>
        <v>0</v>
      </c>
      <c r="E80" s="91"/>
      <c r="F80" s="93"/>
      <c r="G80" s="91"/>
      <c r="H80" s="93">
        <f t="shared" si="3"/>
        <v>0</v>
      </c>
      <c r="I80" s="35">
        <v>2357</v>
      </c>
      <c r="J80" s="32">
        <v>1.07</v>
      </c>
      <c r="K80" s="67">
        <v>0</v>
      </c>
    </row>
    <row r="81" spans="1:11" s="35" customFormat="1" ht="15">
      <c r="A81" s="40" t="s">
        <v>47</v>
      </c>
      <c r="B81" s="18"/>
      <c r="C81" s="8"/>
      <c r="D81" s="86">
        <v>0</v>
      </c>
      <c r="E81" s="91"/>
      <c r="F81" s="93"/>
      <c r="G81" s="86">
        <f>D81/I81</f>
        <v>0</v>
      </c>
      <c r="H81" s="88">
        <f>G81/12</f>
        <v>0</v>
      </c>
      <c r="I81" s="35">
        <v>2357</v>
      </c>
      <c r="J81" s="32">
        <v>1.07</v>
      </c>
      <c r="K81" s="67">
        <v>0.14</v>
      </c>
    </row>
    <row r="82" spans="1:11" s="35" customFormat="1" ht="15" hidden="1">
      <c r="A82" s="15" t="s">
        <v>43</v>
      </c>
      <c r="B82" s="18" t="s">
        <v>17</v>
      </c>
      <c r="C82" s="8"/>
      <c r="D82" s="92"/>
      <c r="E82" s="91"/>
      <c r="F82" s="93"/>
      <c r="G82" s="91"/>
      <c r="H82" s="93"/>
      <c r="I82" s="35">
        <v>2357</v>
      </c>
      <c r="J82" s="32">
        <v>1.07</v>
      </c>
      <c r="K82" s="67">
        <v>0.02</v>
      </c>
    </row>
    <row r="83" spans="1:11" s="32" customFormat="1" ht="15">
      <c r="A83" s="40" t="s">
        <v>57</v>
      </c>
      <c r="B83" s="37"/>
      <c r="C83" s="38"/>
      <c r="D83" s="86">
        <v>0</v>
      </c>
      <c r="E83" s="86"/>
      <c r="F83" s="89"/>
      <c r="G83" s="86">
        <f>D83/I83</f>
        <v>0</v>
      </c>
      <c r="H83" s="88">
        <f>G83/12</f>
        <v>0</v>
      </c>
      <c r="I83" s="35">
        <v>2357</v>
      </c>
      <c r="J83" s="32">
        <v>1.07</v>
      </c>
      <c r="K83" s="67">
        <v>0.04</v>
      </c>
    </row>
    <row r="84" spans="1:11" s="32" customFormat="1" ht="15.75" thickBot="1">
      <c r="A84" s="40" t="s">
        <v>56</v>
      </c>
      <c r="B84" s="37"/>
      <c r="C84" s="38"/>
      <c r="D84" s="86">
        <v>0</v>
      </c>
      <c r="E84" s="86"/>
      <c r="F84" s="89"/>
      <c r="G84" s="86">
        <f>D84/I84</f>
        <v>0</v>
      </c>
      <c r="H84" s="88">
        <v>0</v>
      </c>
      <c r="I84" s="35">
        <v>2357</v>
      </c>
      <c r="J84" s="32">
        <v>1.07</v>
      </c>
      <c r="K84" s="67">
        <v>0.6</v>
      </c>
    </row>
    <row r="85" spans="1:11" s="35" customFormat="1" ht="25.5" customHeight="1" hidden="1">
      <c r="A85" s="45" t="s">
        <v>72</v>
      </c>
      <c r="B85" s="46" t="s">
        <v>17</v>
      </c>
      <c r="C85" s="25"/>
      <c r="D85" s="96">
        <f aca="true" t="shared" si="4" ref="D85:D91">G85*I85</f>
        <v>0</v>
      </c>
      <c r="E85" s="95"/>
      <c r="F85" s="97"/>
      <c r="G85" s="95">
        <f aca="true" t="shared" si="5" ref="G85:G91">H85*12</f>
        <v>0</v>
      </c>
      <c r="H85" s="97"/>
      <c r="I85" s="35">
        <v>2357</v>
      </c>
      <c r="K85" s="68"/>
    </row>
    <row r="86" spans="1:11" s="35" customFormat="1" ht="25.5" customHeight="1" hidden="1" thickBot="1">
      <c r="A86" s="76"/>
      <c r="B86" s="77"/>
      <c r="C86" s="78"/>
      <c r="D86" s="99"/>
      <c r="E86" s="98"/>
      <c r="F86" s="100"/>
      <c r="G86" s="98"/>
      <c r="H86" s="100"/>
      <c r="K86" s="68"/>
    </row>
    <row r="87" spans="1:11" s="32" customFormat="1" ht="30.75" thickBot="1">
      <c r="A87" s="21" t="s">
        <v>33</v>
      </c>
      <c r="B87" s="31" t="s">
        <v>12</v>
      </c>
      <c r="C87" s="47">
        <f>F87*12</f>
        <v>0</v>
      </c>
      <c r="D87" s="143">
        <f t="shared" si="4"/>
        <v>0</v>
      </c>
      <c r="E87" s="101">
        <f>H87*12</f>
        <v>0</v>
      </c>
      <c r="F87" s="102"/>
      <c r="G87" s="101">
        <f t="shared" si="5"/>
        <v>0</v>
      </c>
      <c r="H87" s="102">
        <v>0</v>
      </c>
      <c r="I87" s="35">
        <v>2357</v>
      </c>
      <c r="K87" s="67"/>
    </row>
    <row r="88" spans="1:11" s="32" customFormat="1" ht="18.75" hidden="1">
      <c r="A88" s="48" t="s">
        <v>31</v>
      </c>
      <c r="B88" s="49"/>
      <c r="C88" s="50" t="e">
        <f>F88*12</f>
        <v>#REF!</v>
      </c>
      <c r="D88" s="103">
        <f t="shared" si="4"/>
        <v>0</v>
      </c>
      <c r="E88" s="104">
        <f>H88*12</f>
        <v>0</v>
      </c>
      <c r="F88" s="105" t="e">
        <f>#REF!+#REF!+#REF!+#REF!+#REF!+#REF!+#REF!+#REF!+#REF!+#REF!</f>
        <v>#REF!</v>
      </c>
      <c r="G88" s="104">
        <f t="shared" si="5"/>
        <v>0</v>
      </c>
      <c r="H88" s="105">
        <f>H89+H90+H91</f>
        <v>0</v>
      </c>
      <c r="I88" s="35">
        <v>2357</v>
      </c>
      <c r="K88" s="67"/>
    </row>
    <row r="89" spans="1:11" s="32" customFormat="1" ht="15" hidden="1">
      <c r="A89" s="51" t="s">
        <v>78</v>
      </c>
      <c r="B89" s="52"/>
      <c r="C89" s="17"/>
      <c r="D89" s="107">
        <f t="shared" si="4"/>
        <v>0</v>
      </c>
      <c r="E89" s="108">
        <f>H89*12</f>
        <v>0</v>
      </c>
      <c r="F89" s="109" t="e">
        <f>#REF!+#REF!+#REF!+#REF!+#REF!+#REF!+#REF!+#REF!+#REF!+#REF!</f>
        <v>#REF!</v>
      </c>
      <c r="G89" s="108">
        <f t="shared" si="5"/>
        <v>0</v>
      </c>
      <c r="H89" s="110"/>
      <c r="I89" s="35">
        <v>2357</v>
      </c>
      <c r="K89" s="67"/>
    </row>
    <row r="90" spans="1:11" s="32" customFormat="1" ht="15" hidden="1">
      <c r="A90" s="51" t="s">
        <v>79</v>
      </c>
      <c r="B90" s="52"/>
      <c r="C90" s="17"/>
      <c r="D90" s="107">
        <f t="shared" si="4"/>
        <v>0</v>
      </c>
      <c r="E90" s="108">
        <f>H90*12</f>
        <v>0</v>
      </c>
      <c r="F90" s="109" t="e">
        <f>#REF!+#REF!+#REF!+#REF!+#REF!+#REF!+#REF!+#REF!+#REF!+#REF!</f>
        <v>#REF!</v>
      </c>
      <c r="G90" s="108">
        <f t="shared" si="5"/>
        <v>0</v>
      </c>
      <c r="H90" s="110"/>
      <c r="I90" s="35">
        <v>2357</v>
      </c>
      <c r="K90" s="67"/>
    </row>
    <row r="91" spans="1:11" s="32" customFormat="1" ht="15" hidden="1">
      <c r="A91" s="51" t="s">
        <v>80</v>
      </c>
      <c r="B91" s="52"/>
      <c r="C91" s="17"/>
      <c r="D91" s="106">
        <f t="shared" si="4"/>
        <v>0</v>
      </c>
      <c r="E91" s="106">
        <f>H91*12</f>
        <v>0</v>
      </c>
      <c r="F91" s="106" t="e">
        <f>#REF!+#REF!+#REF!+#REF!+#REF!+#REF!+#REF!+#REF!+#REF!+#REF!</f>
        <v>#REF!</v>
      </c>
      <c r="G91" s="106">
        <f t="shared" si="5"/>
        <v>0</v>
      </c>
      <c r="H91" s="110"/>
      <c r="I91" s="35">
        <v>2357</v>
      </c>
      <c r="K91" s="67"/>
    </row>
    <row r="92" spans="1:11" s="32" customFormat="1" ht="30.75" thickBot="1">
      <c r="A92" s="122" t="s">
        <v>88</v>
      </c>
      <c r="B92" s="49" t="s">
        <v>118</v>
      </c>
      <c r="C92" s="121"/>
      <c r="D92" s="123">
        <f>G92*I92</f>
        <v>13576.32</v>
      </c>
      <c r="E92" s="124"/>
      <c r="F92" s="123"/>
      <c r="G92" s="124">
        <f>H92*12</f>
        <v>5.76</v>
      </c>
      <c r="H92" s="125">
        <v>0.48</v>
      </c>
      <c r="I92" s="35">
        <v>2357</v>
      </c>
      <c r="K92" s="67"/>
    </row>
    <row r="93" spans="1:11" s="32" customFormat="1" ht="19.5" thickBot="1">
      <c r="A93" s="62" t="s">
        <v>110</v>
      </c>
      <c r="B93" s="22" t="s">
        <v>11</v>
      </c>
      <c r="C93" s="47"/>
      <c r="D93" s="111">
        <f>G93*I93</f>
        <v>48648.48</v>
      </c>
      <c r="E93" s="101"/>
      <c r="F93" s="112"/>
      <c r="G93" s="101">
        <f>H93*12</f>
        <v>20.64</v>
      </c>
      <c r="H93" s="112">
        <v>1.72</v>
      </c>
      <c r="I93" s="54">
        <v>2357</v>
      </c>
      <c r="K93" s="67"/>
    </row>
    <row r="94" spans="1:11" s="32" customFormat="1" ht="19.5" thickBot="1">
      <c r="A94" s="55" t="s">
        <v>32</v>
      </c>
      <c r="B94" s="56"/>
      <c r="C94" s="57">
        <f>F94*12</f>
        <v>0</v>
      </c>
      <c r="D94" s="113">
        <f>D93+D92+D87+D84+D83+D81+D72+D70+D59+D44+D43+D42+D41+D40+D36+D35+D34+D33+D32+D23+D15</f>
        <v>392620.32</v>
      </c>
      <c r="E94" s="113">
        <f>E93+E92+E87+E84+E83+E81+E72+E70+E59+E44+E43+E42+E41+E40+E36+E35+E34+E33+E32+E23+E15</f>
        <v>120.36</v>
      </c>
      <c r="F94" s="113">
        <f>F93+F92+F87+F84+F83+F81+F72+F70+F59+F44+F43+F42+F41+F40+F36+F35+F34+F33+F32+F23+F15</f>
        <v>0</v>
      </c>
      <c r="G94" s="113">
        <f>G93+G92+G87+G84+G83+G81+G72+G70+G59+G44+G43+G42+G41+G40+G36+G35+G34+G33+G32+G23+G15</f>
        <v>166.56</v>
      </c>
      <c r="H94" s="113">
        <f>H93+H92+H87+H84+H83+H81+H72+H70+H59+H44+H43+H42+H41+H40+H36+H35+H34+H33+H32+H23+H15</f>
        <v>13.88</v>
      </c>
      <c r="K94" s="67"/>
    </row>
    <row r="95" spans="1:11" s="32" customFormat="1" ht="19.5" hidden="1" thickBot="1">
      <c r="A95" s="53" t="s">
        <v>88</v>
      </c>
      <c r="B95" s="31"/>
      <c r="C95" s="47"/>
      <c r="D95" s="111">
        <v>120000</v>
      </c>
      <c r="E95" s="101"/>
      <c r="F95" s="112"/>
      <c r="G95" s="101">
        <f>H95*12</f>
        <v>50.88</v>
      </c>
      <c r="H95" s="112">
        <f>D95/12/I95</f>
        <v>4.24</v>
      </c>
      <c r="I95" s="54">
        <v>2357</v>
      </c>
      <c r="K95" s="67"/>
    </row>
    <row r="96" spans="1:11" s="32" customFormat="1" ht="19.5" hidden="1" thickBot="1">
      <c r="A96" s="53" t="s">
        <v>89</v>
      </c>
      <c r="B96" s="31"/>
      <c r="C96" s="47"/>
      <c r="D96" s="111">
        <f>D94+D95</f>
        <v>512620.32</v>
      </c>
      <c r="E96" s="101"/>
      <c r="F96" s="112"/>
      <c r="G96" s="111">
        <f>G94+G95</f>
        <v>217.44</v>
      </c>
      <c r="H96" s="112">
        <f>H94+H95</f>
        <v>18.12</v>
      </c>
      <c r="K96" s="67"/>
    </row>
    <row r="97" spans="1:11" s="60" customFormat="1" ht="18.75" hidden="1">
      <c r="A97" s="58" t="s">
        <v>29</v>
      </c>
      <c r="B97" s="59" t="s">
        <v>81</v>
      </c>
      <c r="C97" s="13"/>
      <c r="D97" s="114"/>
      <c r="E97" s="114"/>
      <c r="F97" s="114"/>
      <c r="G97" s="114"/>
      <c r="H97" s="114">
        <f>H94-H88</f>
        <v>13.88</v>
      </c>
      <c r="K97" s="69"/>
    </row>
    <row r="98" spans="1:11" s="60" customFormat="1" ht="18.75">
      <c r="A98" s="58"/>
      <c r="B98" s="59"/>
      <c r="C98" s="13"/>
      <c r="D98" s="114"/>
      <c r="E98" s="114"/>
      <c r="F98" s="114"/>
      <c r="G98" s="114"/>
      <c r="H98" s="114"/>
      <c r="K98" s="69"/>
    </row>
    <row r="99" spans="1:11" s="60" customFormat="1" ht="18.75">
      <c r="A99" s="58"/>
      <c r="B99" s="59"/>
      <c r="C99" s="13"/>
      <c r="D99" s="114"/>
      <c r="E99" s="114"/>
      <c r="F99" s="114"/>
      <c r="G99" s="114"/>
      <c r="H99" s="114"/>
      <c r="K99" s="69"/>
    </row>
    <row r="100" spans="1:11" s="10" customFormat="1" ht="19.5">
      <c r="A100" s="63"/>
      <c r="B100" s="64"/>
      <c r="C100" s="64"/>
      <c r="D100" s="115"/>
      <c r="E100" s="116"/>
      <c r="F100" s="116"/>
      <c r="G100" s="116"/>
      <c r="H100" s="115"/>
      <c r="K100" s="70"/>
    </row>
    <row r="101" spans="1:11" s="10" customFormat="1" ht="20.25" thickBot="1">
      <c r="A101" s="63"/>
      <c r="B101" s="64"/>
      <c r="C101" s="64"/>
      <c r="D101" s="115"/>
      <c r="E101" s="116"/>
      <c r="F101" s="116"/>
      <c r="G101" s="116"/>
      <c r="H101" s="115"/>
      <c r="K101" s="70"/>
    </row>
    <row r="102" spans="1:12" s="4" customFormat="1" ht="30.75" thickBot="1">
      <c r="A102" s="19" t="s">
        <v>101</v>
      </c>
      <c r="B102" s="3"/>
      <c r="C102" s="20">
        <f>F102*12</f>
        <v>0</v>
      </c>
      <c r="D102" s="102">
        <f>D106+D107+D108</f>
        <v>19730.23</v>
      </c>
      <c r="E102" s="102">
        <f>E106+E107+E108</f>
        <v>0</v>
      </c>
      <c r="F102" s="102">
        <f>F106+F107+F108</f>
        <v>0</v>
      </c>
      <c r="G102" s="102">
        <f>G106+G107+G108</f>
        <v>8.38</v>
      </c>
      <c r="H102" s="102">
        <f>H106+H107+H108</f>
        <v>0.7</v>
      </c>
      <c r="I102" s="54">
        <v>2357</v>
      </c>
      <c r="J102" s="4">
        <v>2351.7</v>
      </c>
      <c r="L102" s="72"/>
    </row>
    <row r="103" spans="1:12" s="5" customFormat="1" ht="25.5" customHeight="1" hidden="1">
      <c r="A103" s="73" t="s">
        <v>102</v>
      </c>
      <c r="B103" s="74"/>
      <c r="C103" s="16"/>
      <c r="D103" s="117"/>
      <c r="E103" s="94"/>
      <c r="F103" s="118"/>
      <c r="G103" s="94"/>
      <c r="H103" s="118"/>
      <c r="I103" s="54">
        <v>2357</v>
      </c>
      <c r="J103" s="4">
        <v>2351.7</v>
      </c>
      <c r="L103" s="75"/>
    </row>
    <row r="104" spans="1:12" s="5" customFormat="1" ht="25.5" customHeight="1" hidden="1">
      <c r="A104" s="7" t="s">
        <v>103</v>
      </c>
      <c r="B104" s="6"/>
      <c r="C104" s="8"/>
      <c r="D104" s="92"/>
      <c r="E104" s="91"/>
      <c r="F104" s="93"/>
      <c r="G104" s="91"/>
      <c r="H104" s="93"/>
      <c r="I104" s="54">
        <v>2357</v>
      </c>
      <c r="J104" s="4">
        <v>2351.7</v>
      </c>
      <c r="L104" s="75"/>
    </row>
    <row r="105" spans="1:12" s="5" customFormat="1" ht="25.5" customHeight="1" hidden="1">
      <c r="A105" s="7" t="s">
        <v>104</v>
      </c>
      <c r="B105" s="6"/>
      <c r="C105" s="8"/>
      <c r="D105" s="92"/>
      <c r="E105" s="91"/>
      <c r="F105" s="93"/>
      <c r="G105" s="91"/>
      <c r="H105" s="93"/>
      <c r="I105" s="54">
        <v>2357</v>
      </c>
      <c r="J105" s="4">
        <v>2351.7</v>
      </c>
      <c r="L105" s="75"/>
    </row>
    <row r="106" spans="1:12" s="5" customFormat="1" ht="16.5" customHeight="1">
      <c r="A106" s="7" t="s">
        <v>120</v>
      </c>
      <c r="B106" s="126"/>
      <c r="C106" s="8"/>
      <c r="D106" s="91">
        <v>2628.54</v>
      </c>
      <c r="E106" s="91"/>
      <c r="F106" s="91"/>
      <c r="G106" s="91">
        <f>D106/I106</f>
        <v>1.12</v>
      </c>
      <c r="H106" s="93">
        <f>G106/12</f>
        <v>0.09</v>
      </c>
      <c r="I106" s="54">
        <v>2357</v>
      </c>
      <c r="J106" s="4"/>
      <c r="L106" s="75"/>
    </row>
    <row r="107" spans="1:12" s="5" customFormat="1" ht="16.5" customHeight="1">
      <c r="A107" s="7" t="s">
        <v>114</v>
      </c>
      <c r="B107" s="126"/>
      <c r="C107" s="8"/>
      <c r="D107" s="91">
        <v>2567.26</v>
      </c>
      <c r="E107" s="119"/>
      <c r="F107" s="119"/>
      <c r="G107" s="91">
        <f>D107/I107</f>
        <v>1.09</v>
      </c>
      <c r="H107" s="91">
        <f>G107/12</f>
        <v>0.09</v>
      </c>
      <c r="I107" s="54">
        <v>2357</v>
      </c>
      <c r="J107" s="4"/>
      <c r="L107" s="75"/>
    </row>
    <row r="108" spans="1:12" s="5" customFormat="1" ht="16.5" customHeight="1">
      <c r="A108" s="7" t="s">
        <v>121</v>
      </c>
      <c r="B108" s="126"/>
      <c r="C108" s="8"/>
      <c r="D108" s="91">
        <v>14534.43</v>
      </c>
      <c r="E108" s="119"/>
      <c r="F108" s="119"/>
      <c r="G108" s="91">
        <f>D108/I108</f>
        <v>6.17</v>
      </c>
      <c r="H108" s="91">
        <v>0.52</v>
      </c>
      <c r="I108" s="54">
        <v>2357</v>
      </c>
      <c r="J108" s="4"/>
      <c r="L108" s="75"/>
    </row>
    <row r="109" spans="1:12" s="5" customFormat="1" ht="16.5" customHeight="1">
      <c r="A109" s="12"/>
      <c r="B109" s="147"/>
      <c r="C109" s="81"/>
      <c r="D109" s="119"/>
      <c r="E109" s="119"/>
      <c r="F109" s="119"/>
      <c r="G109" s="119"/>
      <c r="H109" s="119"/>
      <c r="I109" s="54"/>
      <c r="J109" s="4"/>
      <c r="L109" s="75"/>
    </row>
    <row r="110" spans="1:12" s="5" customFormat="1" ht="16.5" customHeight="1">
      <c r="A110" s="12"/>
      <c r="B110" s="80"/>
      <c r="C110" s="81"/>
      <c r="D110" s="119"/>
      <c r="E110" s="119"/>
      <c r="F110" s="119"/>
      <c r="G110" s="119"/>
      <c r="H110" s="119"/>
      <c r="I110" s="4"/>
      <c r="J110" s="4"/>
      <c r="L110" s="75"/>
    </row>
    <row r="111" spans="1:12" s="5" customFormat="1" ht="16.5" customHeight="1" thickBot="1">
      <c r="A111" s="12"/>
      <c r="B111" s="80"/>
      <c r="C111" s="81"/>
      <c r="D111" s="119"/>
      <c r="E111" s="119"/>
      <c r="F111" s="119"/>
      <c r="G111" s="119"/>
      <c r="H111" s="119"/>
      <c r="I111" s="4"/>
      <c r="J111" s="4"/>
      <c r="L111" s="75"/>
    </row>
    <row r="112" spans="1:12" s="9" customFormat="1" ht="19.5" thickBot="1">
      <c r="A112" s="19" t="s">
        <v>105</v>
      </c>
      <c r="B112" s="82"/>
      <c r="C112" s="83"/>
      <c r="D112" s="144">
        <f>D94+D102</f>
        <v>412350.55</v>
      </c>
      <c r="E112" s="144">
        <f>E94+E102</f>
        <v>120.36</v>
      </c>
      <c r="F112" s="144">
        <f>F94+F102</f>
        <v>0</v>
      </c>
      <c r="G112" s="144">
        <f>G94+G102</f>
        <v>174.94</v>
      </c>
      <c r="H112" s="144">
        <f>H94+H102</f>
        <v>14.58</v>
      </c>
      <c r="L112" s="84"/>
    </row>
    <row r="113" spans="1:12" s="5" customFormat="1" ht="16.5" customHeight="1">
      <c r="A113" s="12"/>
      <c r="B113" s="80"/>
      <c r="C113" s="81"/>
      <c r="D113" s="119"/>
      <c r="E113" s="119"/>
      <c r="F113" s="119"/>
      <c r="G113" s="119"/>
      <c r="H113" s="119"/>
      <c r="I113" s="4"/>
      <c r="J113" s="4"/>
      <c r="L113" s="75"/>
    </row>
    <row r="114" spans="1:12" s="5" customFormat="1" ht="16.5" customHeight="1">
      <c r="A114" s="12"/>
      <c r="B114" s="80"/>
      <c r="C114" s="81"/>
      <c r="D114" s="119"/>
      <c r="E114" s="119"/>
      <c r="F114" s="119"/>
      <c r="G114" s="119"/>
      <c r="H114" s="119"/>
      <c r="I114" s="4"/>
      <c r="J114" s="4"/>
      <c r="L114" s="75"/>
    </row>
    <row r="115" spans="1:12" s="5" customFormat="1" ht="16.5" customHeight="1">
      <c r="A115" s="12"/>
      <c r="B115" s="80"/>
      <c r="C115" s="81"/>
      <c r="D115" s="119"/>
      <c r="E115" s="119"/>
      <c r="F115" s="119"/>
      <c r="G115" s="119"/>
      <c r="H115" s="119"/>
      <c r="I115" s="4"/>
      <c r="J115" s="4"/>
      <c r="L115" s="75"/>
    </row>
    <row r="116" spans="1:12" s="5" customFormat="1" ht="16.5" customHeight="1">
      <c r="A116" s="12"/>
      <c r="B116" s="80"/>
      <c r="C116" s="81"/>
      <c r="D116" s="119"/>
      <c r="E116" s="119"/>
      <c r="F116" s="119"/>
      <c r="G116" s="119"/>
      <c r="H116" s="119"/>
      <c r="I116" s="4"/>
      <c r="J116" s="4"/>
      <c r="L116" s="75"/>
    </row>
    <row r="117" spans="1:12" s="5" customFormat="1" ht="16.5" customHeight="1">
      <c r="A117" s="12"/>
      <c r="B117" s="80"/>
      <c r="C117" s="81"/>
      <c r="D117" s="119"/>
      <c r="E117" s="119"/>
      <c r="F117" s="119"/>
      <c r="G117" s="119"/>
      <c r="H117" s="119"/>
      <c r="I117" s="4"/>
      <c r="J117" s="4"/>
      <c r="L117" s="75"/>
    </row>
    <row r="118" spans="1:11" s="10" customFormat="1" ht="19.5">
      <c r="A118" s="63"/>
      <c r="B118" s="64"/>
      <c r="C118" s="64"/>
      <c r="D118" s="115"/>
      <c r="E118" s="116"/>
      <c r="F118" s="116"/>
      <c r="G118" s="116"/>
      <c r="H118" s="115"/>
      <c r="K118" s="70"/>
    </row>
    <row r="119" spans="1:11" s="11" customFormat="1" ht="14.25">
      <c r="A119" s="164" t="s">
        <v>30</v>
      </c>
      <c r="B119" s="164"/>
      <c r="C119" s="164"/>
      <c r="D119" s="164"/>
      <c r="E119" s="164"/>
      <c r="F119" s="164"/>
      <c r="G119" s="145"/>
      <c r="H119" s="145"/>
      <c r="K119" s="71"/>
    </row>
    <row r="120" spans="4:11" s="11" customFormat="1" ht="12.75">
      <c r="D120" s="145"/>
      <c r="E120" s="145"/>
      <c r="F120" s="145"/>
      <c r="G120" s="145"/>
      <c r="H120" s="145"/>
      <c r="K120" s="71"/>
    </row>
    <row r="121" spans="1:11" s="11" customFormat="1" ht="22.5" customHeight="1">
      <c r="A121" s="61"/>
      <c r="D121" s="145"/>
      <c r="E121" s="145"/>
      <c r="F121" s="145"/>
      <c r="G121" s="145"/>
      <c r="H121" s="145"/>
      <c r="K121" s="71"/>
    </row>
    <row r="122" spans="4:11" s="11" customFormat="1" ht="12.75">
      <c r="D122" s="145"/>
      <c r="E122" s="145"/>
      <c r="F122" s="145"/>
      <c r="G122" s="145"/>
      <c r="H122" s="145"/>
      <c r="K122" s="71"/>
    </row>
    <row r="123" spans="4:11" s="11" customFormat="1" ht="12.75">
      <c r="D123" s="145"/>
      <c r="E123" s="145"/>
      <c r="F123" s="145"/>
      <c r="G123" s="145"/>
      <c r="H123" s="145"/>
      <c r="K123" s="71"/>
    </row>
    <row r="124" spans="4:11" s="11" customFormat="1" ht="12.75">
      <c r="D124" s="145"/>
      <c r="E124" s="145"/>
      <c r="F124" s="145"/>
      <c r="G124" s="145"/>
      <c r="H124" s="145"/>
      <c r="K124" s="71"/>
    </row>
    <row r="125" spans="4:11" s="11" customFormat="1" ht="12.75">
      <c r="D125" s="145"/>
      <c r="E125" s="145"/>
      <c r="F125" s="145"/>
      <c r="G125" s="145"/>
      <c r="H125" s="145"/>
      <c r="K125" s="71"/>
    </row>
    <row r="126" spans="4:11" s="11" customFormat="1" ht="12.75">
      <c r="D126" s="145"/>
      <c r="E126" s="145"/>
      <c r="F126" s="145"/>
      <c r="G126" s="145"/>
      <c r="H126" s="145"/>
      <c r="K126" s="71"/>
    </row>
    <row r="127" spans="4:11" s="11" customFormat="1" ht="12.75">
      <c r="D127" s="145"/>
      <c r="E127" s="145"/>
      <c r="F127" s="145"/>
      <c r="G127" s="145"/>
      <c r="H127" s="145"/>
      <c r="K127" s="71"/>
    </row>
    <row r="128" spans="4:11" s="11" customFormat="1" ht="12.75">
      <c r="D128" s="145"/>
      <c r="E128" s="145"/>
      <c r="F128" s="145"/>
      <c r="G128" s="145"/>
      <c r="H128" s="145"/>
      <c r="K128" s="71"/>
    </row>
    <row r="129" spans="4:11" s="11" customFormat="1" ht="12.75">
      <c r="D129" s="145"/>
      <c r="E129" s="145"/>
      <c r="F129" s="145"/>
      <c r="G129" s="145"/>
      <c r="H129" s="145"/>
      <c r="K129" s="71"/>
    </row>
    <row r="130" spans="4:11" s="11" customFormat="1" ht="12.75">
      <c r="D130" s="145"/>
      <c r="E130" s="145"/>
      <c r="F130" s="145"/>
      <c r="G130" s="145"/>
      <c r="H130" s="145"/>
      <c r="K130" s="71"/>
    </row>
    <row r="131" spans="4:11" s="11" customFormat="1" ht="12.75">
      <c r="D131" s="145"/>
      <c r="E131" s="145"/>
      <c r="F131" s="145"/>
      <c r="G131" s="145"/>
      <c r="H131" s="145"/>
      <c r="K131" s="71"/>
    </row>
    <row r="132" spans="4:11" s="11" customFormat="1" ht="12.75">
      <c r="D132" s="145"/>
      <c r="E132" s="145"/>
      <c r="F132" s="145"/>
      <c r="G132" s="145"/>
      <c r="H132" s="145"/>
      <c r="K132" s="71"/>
    </row>
    <row r="133" spans="4:11" s="11" customFormat="1" ht="12.75">
      <c r="D133" s="145"/>
      <c r="E133" s="145"/>
      <c r="F133" s="145"/>
      <c r="G133" s="145"/>
      <c r="H133" s="145"/>
      <c r="K133" s="71"/>
    </row>
    <row r="134" spans="4:11" s="11" customFormat="1" ht="12.75">
      <c r="D134" s="145"/>
      <c r="E134" s="145"/>
      <c r="F134" s="145"/>
      <c r="G134" s="145"/>
      <c r="H134" s="145"/>
      <c r="K134" s="71"/>
    </row>
    <row r="135" spans="4:11" s="11" customFormat="1" ht="12.75">
      <c r="D135" s="145"/>
      <c r="E135" s="145"/>
      <c r="F135" s="145"/>
      <c r="G135" s="145"/>
      <c r="H135" s="145"/>
      <c r="K135" s="71"/>
    </row>
    <row r="136" spans="4:11" s="11" customFormat="1" ht="12.75">
      <c r="D136" s="145"/>
      <c r="E136" s="145"/>
      <c r="F136" s="145"/>
      <c r="G136" s="145"/>
      <c r="H136" s="145"/>
      <c r="K136" s="71"/>
    </row>
    <row r="137" spans="4:11" s="11" customFormat="1" ht="12.75">
      <c r="D137" s="145"/>
      <c r="E137" s="145"/>
      <c r="F137" s="145"/>
      <c r="G137" s="145"/>
      <c r="H137" s="145"/>
      <c r="K137" s="71"/>
    </row>
    <row r="138" spans="4:11" s="11" customFormat="1" ht="12.75">
      <c r="D138" s="145"/>
      <c r="E138" s="145"/>
      <c r="F138" s="145"/>
      <c r="G138" s="145"/>
      <c r="H138" s="145"/>
      <c r="K138" s="71"/>
    </row>
    <row r="139" spans="4:11" s="11" customFormat="1" ht="12.75">
      <c r="D139" s="145"/>
      <c r="E139" s="145"/>
      <c r="F139" s="145"/>
      <c r="G139" s="145"/>
      <c r="H139" s="145"/>
      <c r="K139" s="71"/>
    </row>
  </sheetData>
  <sheetProtection/>
  <mergeCells count="12">
    <mergeCell ref="A1:H1"/>
    <mergeCell ref="B2:H2"/>
    <mergeCell ref="B3:H3"/>
    <mergeCell ref="B4:H4"/>
    <mergeCell ref="A5:H5"/>
    <mergeCell ref="A6:H6"/>
    <mergeCell ref="A8:H8"/>
    <mergeCell ref="A9:H9"/>
    <mergeCell ref="A10:H10"/>
    <mergeCell ref="A11:H11"/>
    <mergeCell ref="A14:H14"/>
    <mergeCell ref="A119:F119"/>
  </mergeCells>
  <printOptions horizontalCentered="1"/>
  <pageMargins left="0.2" right="0.2" top="0.1968503937007874" bottom="0.2" header="0.2" footer="0.2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Цалко</dc:creator>
  <cp:keywords/>
  <dc:description/>
  <cp:lastModifiedBy>Server</cp:lastModifiedBy>
  <cp:lastPrinted>2014-07-17T10:23:35Z</cp:lastPrinted>
  <dcterms:created xsi:type="dcterms:W3CDTF">2010-04-02T14:46:04Z</dcterms:created>
  <dcterms:modified xsi:type="dcterms:W3CDTF">2014-08-13T07:39:21Z</dcterms:modified>
  <cp:category/>
  <cp:version/>
  <cp:contentType/>
  <cp:contentStatus/>
</cp:coreProperties>
</file>