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210" windowWidth="15480" windowHeight="11460"/>
  </bookViews>
  <sheets>
    <sheet name="по голосованию" sheetId="3" r:id="rId1"/>
  </sheets>
  <definedNames>
    <definedName name="_xlnm.Print_Area" localSheetId="0">'по голосованию'!$A$1:$F$139</definedName>
  </definedNames>
  <calcPr calcId="145621" fullPrecision="0"/>
</workbook>
</file>

<file path=xl/calcChain.xml><?xml version="1.0" encoding="utf-8"?>
<calcChain xmlns="http://schemas.openxmlformats.org/spreadsheetml/2006/main">
  <c r="E124" i="3" l="1"/>
  <c r="F124" i="3" s="1"/>
  <c r="E123" i="3"/>
  <c r="F123" i="3" s="1"/>
  <c r="E122" i="3"/>
  <c r="F122" i="3" s="1"/>
  <c r="E121" i="3"/>
  <c r="F121" i="3" s="1"/>
  <c r="E120" i="3"/>
  <c r="D120" i="3"/>
  <c r="E115" i="3"/>
  <c r="D115" i="3" s="1"/>
  <c r="E114" i="3"/>
  <c r="F114" i="3" s="1"/>
  <c r="D109" i="3"/>
  <c r="D106" i="3"/>
  <c r="E106" i="3" s="1"/>
  <c r="F106" i="3" s="1"/>
  <c r="D104" i="3"/>
  <c r="E104" i="3" s="1"/>
  <c r="F104" i="3" s="1"/>
  <c r="D103" i="3"/>
  <c r="D102" i="3"/>
  <c r="D101" i="3"/>
  <c r="D98" i="3"/>
  <c r="D96" i="3"/>
  <c r="E92" i="3"/>
  <c r="F92" i="3" s="1"/>
  <c r="D81" i="3"/>
  <c r="E81" i="3" s="1"/>
  <c r="F81" i="3" s="1"/>
  <c r="D67" i="3"/>
  <c r="E67" i="3" s="1"/>
  <c r="F67" i="3" s="1"/>
  <c r="E66" i="3"/>
  <c r="F66" i="3" s="1"/>
  <c r="E65" i="3"/>
  <c r="F65" i="3" s="1"/>
  <c r="E64" i="3"/>
  <c r="D64" i="3" s="1"/>
  <c r="E54" i="3"/>
  <c r="D54" i="3" s="1"/>
  <c r="E53" i="3"/>
  <c r="F53" i="3" s="1"/>
  <c r="E52" i="3"/>
  <c r="F52" i="3" s="1"/>
  <c r="E51" i="3"/>
  <c r="F51" i="3" s="1"/>
  <c r="E50" i="3"/>
  <c r="F50" i="3" s="1"/>
  <c r="E44" i="3"/>
  <c r="F44" i="3" s="1"/>
  <c r="E43" i="3"/>
  <c r="D43" i="3"/>
  <c r="E42" i="3"/>
  <c r="D42" i="3"/>
  <c r="E31" i="3"/>
  <c r="D31" i="3"/>
  <c r="F30" i="3"/>
  <c r="F18" i="3"/>
  <c r="E18" i="3" s="1"/>
  <c r="D18" i="3" s="1"/>
  <c r="F120" i="3" l="1"/>
  <c r="D97" i="3"/>
  <c r="E97" i="3" s="1"/>
  <c r="F97" i="3" s="1"/>
  <c r="E109" i="3"/>
  <c r="D116" i="3" l="1"/>
  <c r="D127" i="3" s="1"/>
  <c r="E116" i="3"/>
  <c r="E127" i="3" s="1"/>
  <c r="F109" i="3"/>
  <c r="F116" i="3" s="1"/>
  <c r="F127" i="3" s="1"/>
</calcChain>
</file>

<file path=xl/sharedStrings.xml><?xml version="1.0" encoding="utf-8"?>
<sst xmlns="http://schemas.openxmlformats.org/spreadsheetml/2006/main" count="236" uniqueCount="159">
  <si>
    <t>к договору управления многоквартирным домом</t>
  </si>
  <si>
    <t>Проект</t>
  </si>
  <si>
    <t>(стоимость услуг увеличена на 7% в соответствии с уровнем инфляции 2011г.)</t>
  </si>
  <si>
    <t>Перечень работ и услуг по содержанию и ремонту общего имущества в многоквартирном доме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</si>
  <si>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</si>
  <si>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</si>
  <si>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</si>
  <si>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</si>
  <si>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</si>
  <si>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</si>
  <si>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</si>
  <si>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</si>
  <si>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</si>
  <si>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</si>
  <si>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</si>
  <si>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Уборка земельного участка, входящего в состав общего имущества</t>
  </si>
  <si>
    <t>6 раз в неделю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</si>
  <si>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</si>
  <si>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</si>
  <si>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</si>
  <si>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</si>
  <si>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</si>
  <si>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</si>
  <si>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</si>
  <si>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</si>
  <si>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ежемесячно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</si>
  <si>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</si>
  <si>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</si>
  <si>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</si>
  <si>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</si>
  <si>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</si>
  <si>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</si>
  <si>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</si>
  <si>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</si>
  <si>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</si>
  <si>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</si>
  <si>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</si>
  <si>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</si>
  <si>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</si>
  <si>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</si>
  <si>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</si>
  <si>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</si>
  <si>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</si>
  <si>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</si>
  <si>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</si>
  <si>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</si>
  <si>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</si>
  <si>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</si>
  <si>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</si>
  <si>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</si>
  <si>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замена насоса гвс / резерв /</t>
  </si>
  <si>
    <t>Регламентные работы по системе холодного водоснабжения в т.числе:</t>
  </si>
  <si>
    <t>перевод реле времени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</si>
  <si>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</si>
  <si>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</si>
  <si>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</si>
  <si>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Регламентные работы по системе вентиляции в т.числе:</t>
  </si>
  <si>
    <t>Регламентные работы по содержанию кровли в т.числе:</t>
  </si>
  <si>
    <t>очистка от снега и льда водостоков</t>
  </si>
  <si>
    <t>восстановление водостоков (мелкий ремонт после очистки от снега и льда)</t>
  </si>
  <si>
    <t>очистка от снега и наледи подъездных козырьков</t>
  </si>
  <si>
    <t>Сбор, вывоз и утилизация ТБО*, руб./м2</t>
  </si>
  <si>
    <t>ИТОГО:</t>
  </si>
  <si>
    <t>Предлагаемый перечень работ по текущему ремонту                                       ( на выбор собственников)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</si>
  <si>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</si>
  <si>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</si>
  <si>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учет работ по капремонту</t>
  </si>
  <si>
    <t>1 раз в 3 года</t>
  </si>
  <si>
    <t>,</t>
  </si>
  <si>
    <t xml:space="preserve">гидравлическое испытание эл.узлов и запорной арматуры </t>
  </si>
  <si>
    <t>Итого:</t>
  </si>
  <si>
    <t>очистка водоприемных воронок</t>
  </si>
  <si>
    <t>Управление многоквартирным домом, всего в т.ч.</t>
  </si>
  <si>
    <t>отключение системы отопления с переводом ситемы ГВС на летнюю схему</t>
  </si>
  <si>
    <t>подключение системы отопления с регулировкой и переводом системы ГВС на зимнюю схему</t>
  </si>
  <si>
    <t>1 раз в 4 года</t>
  </si>
  <si>
    <t>2016  -2017 гг.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</si>
  <si>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</si>
  <si>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</si>
  <si>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</si>
  <si>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</si>
  <si>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</si>
  <si>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раскрытие информации, рассмотрение обращений граждан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</si>
  <si>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</si>
  <si>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</si>
  <si>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</si>
  <si>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</si>
  <si>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</si>
  <si>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</si>
  <si>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</si>
  <si>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</si>
  <si>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</si>
  <si>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</si>
  <si>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</si>
  <si>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</si>
  <si>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</si>
  <si>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</si>
  <si>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</si>
  <si>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</si>
  <si>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</si>
  <si>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</si>
  <si>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</si>
  <si>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</si>
  <si>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 и техническое обслуживание  приборов учета горячего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</si>
  <si>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</si>
  <si>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</si>
  <si>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</si>
  <si>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</si>
  <si>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</si>
  <si>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</si>
  <si>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</si>
  <si>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</si>
  <si>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</si>
  <si>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</si>
  <si>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>смена задвижек СТС</t>
  </si>
  <si>
    <t>замена неисправных контрольно-измерительных приборов (манометров, термометров и т.д)</t>
  </si>
  <si>
    <t>ревизия задвижек СТС</t>
  </si>
  <si>
    <t>проверка работы регулятора температуры на водяном водоподогревателе</t>
  </si>
  <si>
    <t>работа по очистке водяного подогревателя для удаления накипи - коррозийных отложений</t>
  </si>
  <si>
    <t>ревизия задвижек ГВС</t>
  </si>
  <si>
    <t>смена задвижек ГВС</t>
  </si>
  <si>
    <t>замена насоса хвс / резерв /</t>
  </si>
  <si>
    <t>ревизия задвижек ХВС</t>
  </si>
  <si>
    <t>смена задвижек ХВС</t>
  </si>
  <si>
    <t>Регламентные работы по системе электроснабжения  в т.числе: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</si>
  <si>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</si>
  <si>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</si>
  <si>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замена трансформатора тока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</si>
  <si>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</si>
  <si>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</si>
  <si>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3861,7 м2</t>
  </si>
  <si>
    <t>3530,5 м2</t>
  </si>
  <si>
    <t>1 шт.</t>
  </si>
  <si>
    <t>(стоимость услуг  увеличена на 10 % в соответствии с уровнем инфляции 2015 г.)</t>
  </si>
  <si>
    <t>по адресу: ул. Зеленова, д.9/9 (S жилые + нежилые = 3861,7 м2 ;S придом.тер. = 3530,5м2)</t>
  </si>
  <si>
    <t xml:space="preserve">1 раз </t>
  </si>
  <si>
    <t>установка фильтра и обратного клапана на ввод ХВС (общ) диам. 50 мм - 1 шт.</t>
  </si>
  <si>
    <t>смена шарового крана под промывку (ХВС) диам.32 мм - 1 шт.</t>
  </si>
  <si>
    <t>перенос ТСП на границу балансовой принадлежности</t>
  </si>
  <si>
    <t>Поверка общедомового прибора  учета холодного водоснабжения</t>
  </si>
  <si>
    <t>4 пробы</t>
  </si>
  <si>
    <t>установка электронного регулятора тепрературы на ВВП</t>
  </si>
  <si>
    <t>объем работ</t>
  </si>
  <si>
    <t>Вознаграждение председателю совета МКД, руб/ жилое(нежилое) помещение</t>
  </si>
  <si>
    <t>1 жилое помещение</t>
  </si>
  <si>
    <t>445 м</t>
  </si>
  <si>
    <t>988 м2</t>
  </si>
  <si>
    <t>1881 м</t>
  </si>
  <si>
    <t>910 м</t>
  </si>
  <si>
    <t>595 м</t>
  </si>
  <si>
    <t>устранение неплотностей в вентиляционных каналах и шахтах, устранение засоров в каналах, пылеудаление и дезинфекция вентканалов</t>
  </si>
  <si>
    <t>600 м</t>
  </si>
  <si>
    <t>560 м</t>
  </si>
  <si>
    <t>180 каналов</t>
  </si>
  <si>
    <r>
      <t xml:space="preserve">Работы заявочного характера </t>
    </r>
    <r>
      <rPr>
        <sz val="11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прочистка канализационных выпусков до стены здания, очистка от снега и льда водостоков, восстановление водостоков(мелкий ремонт после очистки от снега и льда), очистка водоприемных воронок, очистка от снега и наледи подъездных козырьков, ремонт автоматических запирающих устройств, прочистка канализационных выпусков до стены здания)</t>
    </r>
  </si>
  <si>
    <t>ВСЕГО (без содержания лестничных клеток)</t>
  </si>
  <si>
    <t>407 м2</t>
  </si>
  <si>
    <t>Приложение № 3</t>
  </si>
  <si>
    <t xml:space="preserve">от _____________ 2016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</si>
</sst>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sz val="12"/>
      <name val="Arial Cyr"/>
      <charset val="204"/>
    </font>
    <font>
      <b/>
      <sz val="14"/>
      <name val="Arial Cyr"/>
      <charset val="204"/>
    </font>
    <font>
      <sz val="11"/>
      <name val="Arial Black"/>
      <family val="2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10"/>
      <name val="Arial Cyr"/>
      <charset val="204"/>
    </font>
    <font>
      <sz val="11"/>
      <name val="Arial"/>
      <family val="2"/>
      <charset val="204"/>
    </font>
    <font>
      <sz val="12"/>
      <name val="Arial Black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2" borderId="0" xfId="0" applyFill="1"/>
    <xf numFmtId="0" fontId="3" fillId="3" borderId="0" xfId="0" applyFont="1" applyFill="1" applyAlignment="1">
      <alignment horizontal="center"/>
    </xf>
    <xf numFmtId="0" fontId="3" fillId="2" borderId="0" xfId="0" applyFont="1" applyFill="1"/>
    <xf numFmtId="2" fontId="0" fillId="2" borderId="0" xfId="0" applyNumberFormat="1" applyFill="1" applyAlignment="1">
      <alignment horizontal="center" vertical="center" wrapText="1"/>
    </xf>
    <xf numFmtId="2" fontId="7" fillId="2" borderId="0" xfId="0" applyNumberFormat="1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center" vertical="center" wrapText="1"/>
    </xf>
    <xf numFmtId="2" fontId="8" fillId="2" borderId="15" xfId="0" applyNumberFormat="1" applyFont="1" applyFill="1" applyBorder="1" applyAlignment="1">
      <alignment horizontal="center" vertical="center" wrapText="1"/>
    </xf>
    <xf numFmtId="2" fontId="8" fillId="2" borderId="16" xfId="0" applyNumberFormat="1" applyFont="1" applyFill="1" applyBorder="1" applyAlignment="1">
      <alignment horizontal="center" vertical="center" wrapText="1"/>
    </xf>
    <xf numFmtId="2" fontId="8" fillId="2" borderId="17" xfId="0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center" vertical="center" wrapText="1"/>
    </xf>
    <xf numFmtId="2" fontId="10" fillId="2" borderId="15" xfId="0" applyNumberFormat="1" applyFont="1" applyFill="1" applyBorder="1" applyAlignment="1">
      <alignment horizontal="center" vertical="center" wrapText="1"/>
    </xf>
    <xf numFmtId="2" fontId="10" fillId="2" borderId="16" xfId="0" applyNumberFormat="1" applyFont="1" applyFill="1" applyBorder="1" applyAlignment="1">
      <alignment horizontal="center" vertical="center" wrapText="1"/>
    </xf>
    <xf numFmtId="2" fontId="10" fillId="2" borderId="17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2" fontId="8" fillId="2" borderId="14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left" vertical="center" wrapText="1"/>
    </xf>
    <xf numFmtId="2" fontId="1" fillId="2" borderId="14" xfId="0" applyNumberFormat="1" applyFont="1" applyFill="1" applyBorder="1" applyAlignment="1">
      <alignment horizontal="center" vertical="center" wrapText="1"/>
    </xf>
    <xf numFmtId="2" fontId="1" fillId="2" borderId="24" xfId="0" applyNumberFormat="1" applyFont="1" applyFill="1" applyBorder="1" applyAlignment="1">
      <alignment horizontal="center" vertical="center" wrapText="1"/>
    </xf>
    <xf numFmtId="2" fontId="1" fillId="2" borderId="22" xfId="0" applyNumberFormat="1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2" fontId="7" fillId="2" borderId="14" xfId="0" applyNumberFormat="1" applyFont="1" applyFill="1" applyBorder="1" applyAlignment="1">
      <alignment horizontal="center" vertical="center" wrapText="1"/>
    </xf>
    <xf numFmtId="2" fontId="7" fillId="2" borderId="24" xfId="0" applyNumberFormat="1" applyFont="1" applyFill="1" applyBorder="1" applyAlignment="1">
      <alignment horizontal="center" vertical="center" wrapText="1"/>
    </xf>
    <xf numFmtId="2" fontId="7" fillId="2" borderId="22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2" fontId="10" fillId="2" borderId="20" xfId="0" applyNumberFormat="1" applyFont="1" applyFill="1" applyBorder="1" applyAlignment="1">
      <alignment horizontal="center" vertical="center" wrapText="1"/>
    </xf>
    <xf numFmtId="2" fontId="10" fillId="2" borderId="23" xfId="0" applyNumberFormat="1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left" vertical="center" wrapText="1"/>
    </xf>
    <xf numFmtId="2" fontId="1" fillId="2" borderId="25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2" fontId="9" fillId="2" borderId="26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2" fontId="14" fillId="2" borderId="3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/>
    </xf>
    <xf numFmtId="2" fontId="14" fillId="2" borderId="3" xfId="0" applyNumberFormat="1" applyFont="1" applyFill="1" applyBorder="1" applyAlignment="1">
      <alignment horizontal="center" vertical="center"/>
    </xf>
    <xf numFmtId="0" fontId="14" fillId="2" borderId="0" xfId="0" applyFont="1" applyFill="1"/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2" fontId="14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/>
    <xf numFmtId="2" fontId="8" fillId="2" borderId="4" xfId="0" applyNumberFormat="1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16" xfId="0" applyNumberFormat="1" applyFont="1" applyFill="1" applyBorder="1" applyAlignment="1">
      <alignment horizontal="center" vertical="center" wrapText="1"/>
    </xf>
    <xf numFmtId="2" fontId="1" fillId="2" borderId="17" xfId="0" applyNumberFormat="1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4" fontId="10" fillId="2" borderId="13" xfId="0" applyNumberFormat="1" applyFont="1" applyFill="1" applyBorder="1" applyAlignment="1">
      <alignment horizontal="left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2" fontId="8" fillId="2" borderId="29" xfId="0" applyNumberFormat="1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center" vertical="center" wrapText="1"/>
    </xf>
    <xf numFmtId="2" fontId="0" fillId="2" borderId="21" xfId="0" applyNumberForma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2" fontId="6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7"/>
  <sheetViews>
    <sheetView tabSelected="1" topLeftCell="A118" zoomScale="75" zoomScaleNormal="75" workbookViewId="0">
      <selection activeCell="C137" sqref="C137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customWidth="1"/>
    <col min="4" max="4" width="16.7109375" style="1" customWidth="1"/>
    <col min="5" max="5" width="13.85546875" style="1" customWidth="1"/>
    <col min="6" max="6" width="20.85546875" style="1" customWidth="1"/>
    <col min="7" max="7" width="12.28515625" style="1" customWidth="1"/>
    <col min="8" max="10" width="15.42578125" style="1" customWidth="1"/>
    <col min="11" max="16384" width="9.140625" style="1"/>
  </cols>
  <sheetData>
    <row r="1" spans="1:6" ht="16.5" customHeight="1" x14ac:dyDescent="0.2">
      <c r="A1" s="93" t="s">
        <v>157</v>
      </c>
      <c r="B1" s="94"/>
      <c r="C1" s="94"/>
      <c r="D1" s="94"/>
      <c r="E1" s="94"/>
      <c r="F1" s="94"/>
    </row>
    <row r="2" spans="1:6" ht="12.75" customHeight="1" x14ac:dyDescent="0.3">
      <c r="B2" s="95"/>
      <c r="C2" s="95"/>
      <c r="D2" s="95"/>
      <c r="E2" s="94"/>
      <c r="F2" s="94"/>
    </row>
    <row r="3" spans="1:6" ht="19.5" customHeight="1" x14ac:dyDescent="0.3">
      <c r="A3" s="2" t="s">
        <v>76</v>
      </c>
      <c r="B3" s="95" t="s">
        <v>0</v>
      </c>
      <c r="C3" s="95"/>
      <c r="D3" s="95"/>
      <c r="E3" s="94"/>
      <c r="F3" s="94"/>
    </row>
    <row r="4" spans="1:6" ht="14.25" customHeight="1" x14ac:dyDescent="0.3">
      <c r="A4" s="89"/>
      <c r="B4" s="91"/>
      <c r="C4" s="91"/>
      <c r="D4" s="91"/>
      <c r="E4" s="90"/>
      <c r="F4" s="90"/>
    </row>
    <row r="5" spans="1:6" ht="14.25" customHeight="1" x14ac:dyDescent="0.3">
      <c r="A5" s="89"/>
      <c r="B5" s="91"/>
      <c r="C5" s="91"/>
      <c r="D5" s="91"/>
      <c r="E5" s="90"/>
      <c r="F5" s="90"/>
    </row>
    <row r="6" spans="1:6" ht="14.25" customHeight="1" x14ac:dyDescent="0.3">
      <c r="B6" s="95" t="s">
        <v>158</v>
      </c>
      <c r="C6" s="95"/>
      <c r="D6" s="95"/>
      <c r="E6" s="94"/>
      <c r="F6" s="94"/>
    </row>
    <row r="7" spans="1:6" ht="39.75" hidden="1" customHeight="1" x14ac:dyDescent="0.25">
      <c r="A7" s="96" t="s">
        <v>1</v>
      </c>
      <c r="B7" s="96"/>
      <c r="C7" s="96"/>
      <c r="D7" s="96"/>
      <c r="E7" s="96"/>
      <c r="F7" s="96"/>
    </row>
    <row r="8" spans="1:6" ht="33" hidden="1" customHeight="1" x14ac:dyDescent="0.2">
      <c r="A8" s="92" t="s">
        <v>2</v>
      </c>
      <c r="B8" s="92"/>
      <c r="C8" s="92"/>
      <c r="D8" s="92"/>
      <c r="E8" s="92"/>
      <c r="F8" s="92"/>
    </row>
    <row r="9" spans="1:6" ht="33" customHeight="1" x14ac:dyDescent="0.4">
      <c r="A9" s="98"/>
      <c r="B9" s="98"/>
      <c r="C9" s="98"/>
      <c r="D9" s="98"/>
      <c r="E9" s="98"/>
      <c r="F9" s="98"/>
    </row>
    <row r="10" spans="1:6" ht="21" customHeight="1" x14ac:dyDescent="0.2">
      <c r="A10" s="92" t="s">
        <v>133</v>
      </c>
      <c r="B10" s="92"/>
      <c r="C10" s="92"/>
      <c r="D10" s="92"/>
      <c r="E10" s="92"/>
      <c r="F10" s="92"/>
    </row>
    <row r="11" spans="1:6" s="3" customFormat="1" ht="22.5" customHeight="1" x14ac:dyDescent="0.4">
      <c r="A11" s="99" t="s">
        <v>3</v>
      </c>
      <c r="B11" s="99"/>
      <c r="C11" s="99"/>
      <c r="D11" s="99"/>
      <c r="E11" s="99"/>
      <c r="F11" s="99"/>
    </row>
    <row r="12" spans="1:6" s="4" customFormat="1" ht="18.75" customHeight="1" x14ac:dyDescent="0.4">
      <c r="A12" s="99" t="s">
        <v>134</v>
      </c>
      <c r="B12" s="99"/>
      <c r="C12" s="99"/>
      <c r="D12" s="99"/>
      <c r="E12" s="99"/>
      <c r="F12" s="99"/>
    </row>
    <row r="13" spans="1:6" s="5" customFormat="1" ht="17.25" customHeight="1" x14ac:dyDescent="0.2">
      <c r="A13" s="100" t="s">
        <v>4</v>
      </c>
      <c r="B13" s="100"/>
      <c r="C13" s="100"/>
      <c r="D13" s="100"/>
      <c r="E13" s="101"/>
      <c r="F13" s="101"/>
    </row>
    <row r="14" spans="1:6" s="4" customFormat="1" ht="30" customHeight="1" thickBot="1" x14ac:dyDescent="0.25">
      <c r="A14" s="102" t="s">
        <v>5</v>
      </c>
      <c r="B14" s="102"/>
      <c r="C14" s="102"/>
      <c r="D14" s="102"/>
      <c r="E14" s="103"/>
      <c r="F14" s="103"/>
    </row>
    <row r="15" spans="1:6" s="10" customFormat="1" ht="139.5" customHeight="1" thickBot="1" x14ac:dyDescent="0.25">
      <c r="A15" s="6" t="s">
        <v>6</v>
      </c>
      <c r="B15" s="7" t="s">
        <v>7</v>
      </c>
      <c r="C15" s="8" t="s">
        <v>142</v>
      </c>
      <c r="D15" s="8" t="s">
        <v>9</v>
      </c>
      <c r="E15" s="8" t="s">
        <v>8</v>
      </c>
      <c r="F15" s="9" t="s">
        <v>10</v>
      </c>
    </row>
    <row r="16" spans="1:6" s="16" customFormat="1" x14ac:dyDescent="0.2">
      <c r="A16" s="11">
        <v>1</v>
      </c>
      <c r="B16" s="12">
        <v>2</v>
      </c>
      <c r="C16" s="13">
        <v>3</v>
      </c>
      <c r="D16" s="13">
        <v>4</v>
      </c>
      <c r="E16" s="14">
        <v>5</v>
      </c>
      <c r="F16" s="15">
        <v>6</v>
      </c>
    </row>
    <row r="17" spans="1:7" s="16" customFormat="1" ht="49.5" customHeight="1" x14ac:dyDescent="0.2">
      <c r="A17" s="104" t="s">
        <v>11</v>
      </c>
      <c r="B17" s="105"/>
      <c r="C17" s="105"/>
      <c r="D17" s="105"/>
      <c r="E17" s="106"/>
      <c r="F17" s="107"/>
    </row>
    <row r="18" spans="1:7" s="10" customFormat="1" ht="15" x14ac:dyDescent="0.2">
      <c r="A18" s="17" t="s">
        <v>72</v>
      </c>
      <c r="B18" s="18" t="s">
        <v>25</v>
      </c>
      <c r="C18" s="20" t="s">
        <v>130</v>
      </c>
      <c r="D18" s="20">
        <f>E18*G18</f>
        <v>155703.74</v>
      </c>
      <c r="E18" s="19">
        <f>F18*12</f>
        <v>40.32</v>
      </c>
      <c r="F18" s="21">
        <f>F28+F30</f>
        <v>3.36</v>
      </c>
      <c r="G18" s="10">
        <v>3861.7</v>
      </c>
    </row>
    <row r="19" spans="1:7" s="10" customFormat="1" ht="29.25" customHeight="1" x14ac:dyDescent="0.2">
      <c r="A19" s="76" t="s">
        <v>12</v>
      </c>
      <c r="B19" s="77" t="s">
        <v>13</v>
      </c>
      <c r="C19" s="25"/>
      <c r="D19" s="25"/>
      <c r="E19" s="24"/>
      <c r="F19" s="26"/>
    </row>
    <row r="20" spans="1:7" s="10" customFormat="1" ht="15" x14ac:dyDescent="0.2">
      <c r="A20" s="76" t="s">
        <v>14</v>
      </c>
      <c r="B20" s="77" t="s">
        <v>13</v>
      </c>
      <c r="C20" s="25"/>
      <c r="D20" s="25"/>
      <c r="E20" s="24"/>
      <c r="F20" s="26"/>
    </row>
    <row r="21" spans="1:7" s="10" customFormat="1" ht="121.5" customHeight="1" x14ac:dyDescent="0.2">
      <c r="A21" s="76" t="s">
        <v>77</v>
      </c>
      <c r="B21" s="77" t="s">
        <v>35</v>
      </c>
      <c r="C21" s="25"/>
      <c r="D21" s="25"/>
      <c r="E21" s="24"/>
      <c r="F21" s="26"/>
    </row>
    <row r="22" spans="1:7" s="10" customFormat="1" ht="29.25" customHeight="1" x14ac:dyDescent="0.2">
      <c r="A22" s="76" t="s">
        <v>78</v>
      </c>
      <c r="B22" s="77" t="s">
        <v>13</v>
      </c>
      <c r="C22" s="25"/>
      <c r="D22" s="25"/>
      <c r="E22" s="24"/>
      <c r="F22" s="26"/>
    </row>
    <row r="23" spans="1:7" s="10" customFormat="1" ht="15" x14ac:dyDescent="0.2">
      <c r="A23" s="76" t="s">
        <v>79</v>
      </c>
      <c r="B23" s="77" t="s">
        <v>13</v>
      </c>
      <c r="C23" s="25"/>
      <c r="D23" s="25"/>
      <c r="E23" s="24"/>
      <c r="F23" s="26"/>
    </row>
    <row r="24" spans="1:7" s="10" customFormat="1" ht="25.5" x14ac:dyDescent="0.2">
      <c r="A24" s="76" t="s">
        <v>80</v>
      </c>
      <c r="B24" s="77" t="s">
        <v>19</v>
      </c>
      <c r="C24" s="25"/>
      <c r="D24" s="25"/>
      <c r="E24" s="24"/>
      <c r="F24" s="26"/>
    </row>
    <row r="25" spans="1:7" s="10" customFormat="1" ht="15" x14ac:dyDescent="0.2">
      <c r="A25" s="76" t="s">
        <v>81</v>
      </c>
      <c r="B25" s="77" t="s">
        <v>22</v>
      </c>
      <c r="C25" s="25"/>
      <c r="D25" s="25"/>
      <c r="E25" s="24"/>
      <c r="F25" s="26"/>
    </row>
    <row r="26" spans="1:7" s="10" customFormat="1" ht="15" x14ac:dyDescent="0.2">
      <c r="A26" s="76" t="s">
        <v>82</v>
      </c>
      <c r="B26" s="77" t="s">
        <v>13</v>
      </c>
      <c r="C26" s="25"/>
      <c r="D26" s="25"/>
      <c r="E26" s="24"/>
      <c r="F26" s="26"/>
    </row>
    <row r="27" spans="1:7" s="10" customFormat="1" ht="24" customHeight="1" x14ac:dyDescent="0.2">
      <c r="A27" s="76" t="s">
        <v>83</v>
      </c>
      <c r="B27" s="77" t="s">
        <v>33</v>
      </c>
      <c r="C27" s="25"/>
      <c r="D27" s="25"/>
      <c r="E27" s="24"/>
      <c r="F27" s="26"/>
    </row>
    <row r="28" spans="1:7" s="10" customFormat="1" ht="15" x14ac:dyDescent="0.2">
      <c r="A28" s="17" t="s">
        <v>70</v>
      </c>
      <c r="B28" s="23"/>
      <c r="C28" s="25"/>
      <c r="D28" s="25"/>
      <c r="E28" s="24"/>
      <c r="F28" s="19">
        <v>3.24</v>
      </c>
    </row>
    <row r="29" spans="1:7" s="10" customFormat="1" ht="15" x14ac:dyDescent="0.2">
      <c r="A29" s="22" t="s">
        <v>66</v>
      </c>
      <c r="B29" s="23" t="s">
        <v>13</v>
      </c>
      <c r="C29" s="25"/>
      <c r="D29" s="25"/>
      <c r="E29" s="24"/>
      <c r="F29" s="24">
        <v>0.12</v>
      </c>
    </row>
    <row r="30" spans="1:7" s="10" customFormat="1" ht="15" x14ac:dyDescent="0.2">
      <c r="A30" s="17" t="s">
        <v>70</v>
      </c>
      <c r="B30" s="23"/>
      <c r="C30" s="25"/>
      <c r="D30" s="25"/>
      <c r="E30" s="24"/>
      <c r="F30" s="19">
        <f>F29</f>
        <v>0.12</v>
      </c>
    </row>
    <row r="31" spans="1:7" s="10" customFormat="1" ht="30" x14ac:dyDescent="0.2">
      <c r="A31" s="17" t="s">
        <v>15</v>
      </c>
      <c r="B31" s="27" t="s">
        <v>16</v>
      </c>
      <c r="C31" s="20" t="s">
        <v>131</v>
      </c>
      <c r="D31" s="20">
        <f>E31*G31</f>
        <v>169605.86</v>
      </c>
      <c r="E31" s="19">
        <f>F31*12</f>
        <v>43.92</v>
      </c>
      <c r="F31" s="21">
        <v>3.66</v>
      </c>
      <c r="G31" s="10">
        <v>3861.7</v>
      </c>
    </row>
    <row r="32" spans="1:7" s="10" customFormat="1" ht="15" x14ac:dyDescent="0.2">
      <c r="A32" s="76" t="s">
        <v>84</v>
      </c>
      <c r="B32" s="77" t="s">
        <v>16</v>
      </c>
      <c r="C32" s="20"/>
      <c r="D32" s="20"/>
      <c r="E32" s="19"/>
      <c r="F32" s="21"/>
    </row>
    <row r="33" spans="1:7" s="10" customFormat="1" ht="15" x14ac:dyDescent="0.2">
      <c r="A33" s="76" t="s">
        <v>85</v>
      </c>
      <c r="B33" s="77" t="s">
        <v>86</v>
      </c>
      <c r="C33" s="20"/>
      <c r="D33" s="20"/>
      <c r="E33" s="19"/>
      <c r="F33" s="21"/>
    </row>
    <row r="34" spans="1:7" s="10" customFormat="1" ht="15" x14ac:dyDescent="0.2">
      <c r="A34" s="76" t="s">
        <v>87</v>
      </c>
      <c r="B34" s="77" t="s">
        <v>88</v>
      </c>
      <c r="C34" s="20"/>
      <c r="D34" s="20"/>
      <c r="E34" s="19"/>
      <c r="F34" s="21"/>
    </row>
    <row r="35" spans="1:7" s="10" customFormat="1" ht="15" x14ac:dyDescent="0.2">
      <c r="A35" s="76" t="s">
        <v>17</v>
      </c>
      <c r="B35" s="77" t="s">
        <v>16</v>
      </c>
      <c r="C35" s="20"/>
      <c r="D35" s="20"/>
      <c r="E35" s="19"/>
      <c r="F35" s="21"/>
    </row>
    <row r="36" spans="1:7" s="10" customFormat="1" ht="25.5" x14ac:dyDescent="0.2">
      <c r="A36" s="76" t="s">
        <v>18</v>
      </c>
      <c r="B36" s="77" t="s">
        <v>19</v>
      </c>
      <c r="C36" s="20"/>
      <c r="D36" s="20"/>
      <c r="E36" s="19"/>
      <c r="F36" s="21"/>
    </row>
    <row r="37" spans="1:7" s="10" customFormat="1" ht="15" x14ac:dyDescent="0.2">
      <c r="A37" s="76" t="s">
        <v>89</v>
      </c>
      <c r="B37" s="77" t="s">
        <v>16</v>
      </c>
      <c r="C37" s="20"/>
      <c r="D37" s="20"/>
      <c r="E37" s="19"/>
      <c r="F37" s="21"/>
    </row>
    <row r="38" spans="1:7" s="10" customFormat="1" ht="15" x14ac:dyDescent="0.2">
      <c r="A38" s="76" t="s">
        <v>90</v>
      </c>
      <c r="B38" s="77" t="s">
        <v>16</v>
      </c>
      <c r="C38" s="20"/>
      <c r="D38" s="20"/>
      <c r="E38" s="19"/>
      <c r="F38" s="21"/>
    </row>
    <row r="39" spans="1:7" s="10" customFormat="1" ht="25.5" x14ac:dyDescent="0.2">
      <c r="A39" s="76" t="s">
        <v>91</v>
      </c>
      <c r="B39" s="77" t="s">
        <v>20</v>
      </c>
      <c r="C39" s="20"/>
      <c r="D39" s="20"/>
      <c r="E39" s="19"/>
      <c r="F39" s="21"/>
    </row>
    <row r="40" spans="1:7" s="10" customFormat="1" ht="25.5" x14ac:dyDescent="0.2">
      <c r="A40" s="76" t="s">
        <v>92</v>
      </c>
      <c r="B40" s="77" t="s">
        <v>19</v>
      </c>
      <c r="C40" s="20"/>
      <c r="D40" s="20"/>
      <c r="E40" s="19"/>
      <c r="F40" s="21"/>
    </row>
    <row r="41" spans="1:7" s="10" customFormat="1" ht="25.5" x14ac:dyDescent="0.2">
      <c r="A41" s="76" t="s">
        <v>93</v>
      </c>
      <c r="B41" s="77" t="s">
        <v>16</v>
      </c>
      <c r="C41" s="20"/>
      <c r="D41" s="20"/>
      <c r="E41" s="19"/>
      <c r="F41" s="21"/>
    </row>
    <row r="42" spans="1:7" s="31" customFormat="1" ht="15" x14ac:dyDescent="0.2">
      <c r="A42" s="30" t="s">
        <v>21</v>
      </c>
      <c r="B42" s="18" t="s">
        <v>22</v>
      </c>
      <c r="C42" s="20" t="s">
        <v>130</v>
      </c>
      <c r="D42" s="20">
        <f>E42*G42</f>
        <v>38462.53</v>
      </c>
      <c r="E42" s="19">
        <f>F42*12</f>
        <v>9.9600000000000009</v>
      </c>
      <c r="F42" s="21">
        <v>0.83</v>
      </c>
      <c r="G42" s="10">
        <v>3861.7</v>
      </c>
    </row>
    <row r="43" spans="1:7" s="10" customFormat="1" ht="15" x14ac:dyDescent="0.2">
      <c r="A43" s="30" t="s">
        <v>23</v>
      </c>
      <c r="B43" s="18" t="s">
        <v>24</v>
      </c>
      <c r="C43" s="20" t="s">
        <v>130</v>
      </c>
      <c r="D43" s="20">
        <f>E43*G43</f>
        <v>125119.08</v>
      </c>
      <c r="E43" s="19">
        <f>F43*12</f>
        <v>32.4</v>
      </c>
      <c r="F43" s="21">
        <v>2.7</v>
      </c>
      <c r="G43" s="10">
        <v>3861.7</v>
      </c>
    </row>
    <row r="44" spans="1:7" s="10" customFormat="1" ht="24.75" customHeight="1" x14ac:dyDescent="0.2">
      <c r="A44" s="30" t="s">
        <v>94</v>
      </c>
      <c r="B44" s="18" t="s">
        <v>16</v>
      </c>
      <c r="C44" s="20" t="s">
        <v>156</v>
      </c>
      <c r="D44" s="20">
        <v>0</v>
      </c>
      <c r="E44" s="19">
        <f>D44/G44</f>
        <v>0</v>
      </c>
      <c r="F44" s="21">
        <f>E44/12</f>
        <v>0</v>
      </c>
      <c r="G44" s="10">
        <v>3861.7</v>
      </c>
    </row>
    <row r="45" spans="1:7" s="10" customFormat="1" ht="15" x14ac:dyDescent="0.2">
      <c r="A45" s="76" t="s">
        <v>95</v>
      </c>
      <c r="B45" s="77" t="s">
        <v>35</v>
      </c>
      <c r="C45" s="20"/>
      <c r="D45" s="20"/>
      <c r="E45" s="19"/>
      <c r="F45" s="21"/>
    </row>
    <row r="46" spans="1:7" s="10" customFormat="1" ht="15" x14ac:dyDescent="0.2">
      <c r="A46" s="76" t="s">
        <v>96</v>
      </c>
      <c r="B46" s="77" t="s">
        <v>33</v>
      </c>
      <c r="C46" s="20"/>
      <c r="D46" s="20"/>
      <c r="E46" s="19"/>
      <c r="F46" s="21"/>
    </row>
    <row r="47" spans="1:7" s="10" customFormat="1" ht="15" x14ac:dyDescent="0.2">
      <c r="A47" s="76" t="s">
        <v>97</v>
      </c>
      <c r="B47" s="77" t="s">
        <v>98</v>
      </c>
      <c r="C47" s="20"/>
      <c r="D47" s="20"/>
      <c r="E47" s="19"/>
      <c r="F47" s="21"/>
    </row>
    <row r="48" spans="1:7" s="10" customFormat="1" ht="15" x14ac:dyDescent="0.2">
      <c r="A48" s="76" t="s">
        <v>99</v>
      </c>
      <c r="B48" s="77" t="s">
        <v>100</v>
      </c>
      <c r="C48" s="20"/>
      <c r="D48" s="20"/>
      <c r="E48" s="19"/>
      <c r="F48" s="21"/>
    </row>
    <row r="49" spans="1:7" s="10" customFormat="1" ht="15" x14ac:dyDescent="0.2">
      <c r="A49" s="76" t="s">
        <v>101</v>
      </c>
      <c r="B49" s="77" t="s">
        <v>98</v>
      </c>
      <c r="C49" s="20"/>
      <c r="D49" s="20"/>
      <c r="E49" s="19"/>
      <c r="F49" s="21"/>
    </row>
    <row r="50" spans="1:7" s="16" customFormat="1" ht="30" x14ac:dyDescent="0.2">
      <c r="A50" s="30" t="s">
        <v>102</v>
      </c>
      <c r="B50" s="18" t="s">
        <v>25</v>
      </c>
      <c r="C50" s="20" t="s">
        <v>132</v>
      </c>
      <c r="D50" s="20">
        <v>2246.7800000000002</v>
      </c>
      <c r="E50" s="19">
        <f>D50/G50</f>
        <v>0.57999999999999996</v>
      </c>
      <c r="F50" s="21">
        <f t="shared" ref="F50:F52" si="0">E50/12</f>
        <v>0.05</v>
      </c>
      <c r="G50" s="10">
        <v>3861.7</v>
      </c>
    </row>
    <row r="51" spans="1:7" s="16" customFormat="1" ht="39" customHeight="1" x14ac:dyDescent="0.2">
      <c r="A51" s="30" t="s">
        <v>103</v>
      </c>
      <c r="B51" s="18" t="s">
        <v>25</v>
      </c>
      <c r="C51" s="20" t="s">
        <v>132</v>
      </c>
      <c r="D51" s="20">
        <v>2246.7800000000002</v>
      </c>
      <c r="E51" s="19">
        <f>D51/G51</f>
        <v>0.57999999999999996</v>
      </c>
      <c r="F51" s="21">
        <f t="shared" si="0"/>
        <v>0.05</v>
      </c>
      <c r="G51" s="10">
        <v>3861.7</v>
      </c>
    </row>
    <row r="52" spans="1:7" s="16" customFormat="1" ht="33" customHeight="1" x14ac:dyDescent="0.2">
      <c r="A52" s="30" t="s">
        <v>104</v>
      </c>
      <c r="B52" s="18" t="s">
        <v>25</v>
      </c>
      <c r="C52" s="20" t="s">
        <v>132</v>
      </c>
      <c r="D52" s="20">
        <v>14185.73</v>
      </c>
      <c r="E52" s="19">
        <f>D52/G52</f>
        <v>3.67</v>
      </c>
      <c r="F52" s="21">
        <f t="shared" si="0"/>
        <v>0.31</v>
      </c>
      <c r="G52" s="10">
        <v>3861.7</v>
      </c>
    </row>
    <row r="53" spans="1:7" s="16" customFormat="1" ht="33" customHeight="1" x14ac:dyDescent="0.2">
      <c r="A53" s="30" t="s">
        <v>139</v>
      </c>
      <c r="B53" s="18" t="s">
        <v>47</v>
      </c>
      <c r="C53" s="20" t="s">
        <v>132</v>
      </c>
      <c r="D53" s="20">
        <v>4017.51</v>
      </c>
      <c r="E53" s="19">
        <f>D53/G53</f>
        <v>1.04</v>
      </c>
      <c r="F53" s="21">
        <f>E53/12</f>
        <v>0.09</v>
      </c>
      <c r="G53" s="10">
        <v>3861.7</v>
      </c>
    </row>
    <row r="54" spans="1:7" s="16" customFormat="1" ht="30" x14ac:dyDescent="0.2">
      <c r="A54" s="30" t="s">
        <v>26</v>
      </c>
      <c r="B54" s="18"/>
      <c r="C54" s="20" t="s">
        <v>145</v>
      </c>
      <c r="D54" s="20">
        <f>E54*G54</f>
        <v>9268.08</v>
      </c>
      <c r="E54" s="19">
        <f>F54*12</f>
        <v>2.4</v>
      </c>
      <c r="F54" s="21">
        <v>0.2</v>
      </c>
      <c r="G54" s="10">
        <v>3861.7</v>
      </c>
    </row>
    <row r="55" spans="1:7" s="16" customFormat="1" ht="25.5" x14ac:dyDescent="0.2">
      <c r="A55" s="79" t="s">
        <v>105</v>
      </c>
      <c r="B55" s="80" t="s">
        <v>67</v>
      </c>
      <c r="C55" s="20"/>
      <c r="D55" s="20"/>
      <c r="E55" s="19"/>
      <c r="F55" s="21"/>
      <c r="G55" s="10"/>
    </row>
    <row r="56" spans="1:7" s="16" customFormat="1" ht="24.75" customHeight="1" x14ac:dyDescent="0.2">
      <c r="A56" s="79" t="s">
        <v>106</v>
      </c>
      <c r="B56" s="80" t="s">
        <v>67</v>
      </c>
      <c r="C56" s="20"/>
      <c r="D56" s="20"/>
      <c r="E56" s="19"/>
      <c r="F56" s="21"/>
      <c r="G56" s="10"/>
    </row>
    <row r="57" spans="1:7" s="16" customFormat="1" ht="17.25" customHeight="1" x14ac:dyDescent="0.2">
      <c r="A57" s="79" t="s">
        <v>107</v>
      </c>
      <c r="B57" s="80" t="s">
        <v>13</v>
      </c>
      <c r="C57" s="20"/>
      <c r="D57" s="20"/>
      <c r="E57" s="19"/>
      <c r="F57" s="21"/>
      <c r="G57" s="10"/>
    </row>
    <row r="58" spans="1:7" s="16" customFormat="1" ht="20.25" customHeight="1" x14ac:dyDescent="0.2">
      <c r="A58" s="79" t="s">
        <v>108</v>
      </c>
      <c r="B58" s="80" t="s">
        <v>67</v>
      </c>
      <c r="C58" s="20"/>
      <c r="D58" s="20"/>
      <c r="E58" s="19"/>
      <c r="F58" s="21"/>
      <c r="G58" s="10"/>
    </row>
    <row r="59" spans="1:7" s="16" customFormat="1" ht="25.5" x14ac:dyDescent="0.2">
      <c r="A59" s="79" t="s">
        <v>109</v>
      </c>
      <c r="B59" s="80" t="s">
        <v>67</v>
      </c>
      <c r="C59" s="20"/>
      <c r="D59" s="20"/>
      <c r="E59" s="19"/>
      <c r="F59" s="21"/>
      <c r="G59" s="10"/>
    </row>
    <row r="60" spans="1:7" s="16" customFormat="1" ht="18" customHeight="1" x14ac:dyDescent="0.2">
      <c r="A60" s="79" t="s">
        <v>110</v>
      </c>
      <c r="B60" s="80" t="s">
        <v>67</v>
      </c>
      <c r="C60" s="20"/>
      <c r="D60" s="20"/>
      <c r="E60" s="19"/>
      <c r="F60" s="21"/>
      <c r="G60" s="10"/>
    </row>
    <row r="61" spans="1:7" s="16" customFormat="1" ht="25.5" x14ac:dyDescent="0.2">
      <c r="A61" s="79" t="s">
        <v>111</v>
      </c>
      <c r="B61" s="80" t="s">
        <v>67</v>
      </c>
      <c r="C61" s="20"/>
      <c r="D61" s="20"/>
      <c r="E61" s="19"/>
      <c r="F61" s="21"/>
      <c r="G61" s="10"/>
    </row>
    <row r="62" spans="1:7" s="16" customFormat="1" ht="18.75" customHeight="1" x14ac:dyDescent="0.2">
      <c r="A62" s="79" t="s">
        <v>112</v>
      </c>
      <c r="B62" s="80" t="s">
        <v>67</v>
      </c>
      <c r="C62" s="20"/>
      <c r="D62" s="20"/>
      <c r="E62" s="19"/>
      <c r="F62" s="21"/>
      <c r="G62" s="10"/>
    </row>
    <row r="63" spans="1:7" s="16" customFormat="1" ht="18" customHeight="1" x14ac:dyDescent="0.2">
      <c r="A63" s="79" t="s">
        <v>113</v>
      </c>
      <c r="B63" s="80" t="s">
        <v>67</v>
      </c>
      <c r="C63" s="20"/>
      <c r="D63" s="20"/>
      <c r="E63" s="19"/>
      <c r="F63" s="21"/>
      <c r="G63" s="10"/>
    </row>
    <row r="64" spans="1:7" s="10" customFormat="1" ht="15" x14ac:dyDescent="0.2">
      <c r="A64" s="30" t="s">
        <v>27</v>
      </c>
      <c r="B64" s="18" t="s">
        <v>28</v>
      </c>
      <c r="C64" s="20" t="s">
        <v>146</v>
      </c>
      <c r="D64" s="20">
        <f>E64*G64</f>
        <v>3243.83</v>
      </c>
      <c r="E64" s="19">
        <f>F64*12</f>
        <v>0.84</v>
      </c>
      <c r="F64" s="21">
        <v>7.0000000000000007E-2</v>
      </c>
      <c r="G64" s="10">
        <v>3861.7</v>
      </c>
    </row>
    <row r="65" spans="1:7" s="10" customFormat="1" ht="15" x14ac:dyDescent="0.2">
      <c r="A65" s="30" t="s">
        <v>29</v>
      </c>
      <c r="B65" s="33" t="s">
        <v>30</v>
      </c>
      <c r="C65" s="32" t="s">
        <v>146</v>
      </c>
      <c r="D65" s="20">
        <v>2038.98</v>
      </c>
      <c r="E65" s="19">
        <f>D65/G65</f>
        <v>0.53</v>
      </c>
      <c r="F65" s="21">
        <f>E65/12</f>
        <v>0.04</v>
      </c>
      <c r="G65" s="10">
        <v>3861.7</v>
      </c>
    </row>
    <row r="66" spans="1:7" s="31" customFormat="1" ht="30" x14ac:dyDescent="0.2">
      <c r="A66" s="30" t="s">
        <v>31</v>
      </c>
      <c r="B66" s="18"/>
      <c r="C66" s="20" t="s">
        <v>140</v>
      </c>
      <c r="D66" s="20">
        <v>5698.2</v>
      </c>
      <c r="E66" s="19">
        <f>D66/G66</f>
        <v>1.48</v>
      </c>
      <c r="F66" s="21">
        <f>E66/12</f>
        <v>0.12</v>
      </c>
      <c r="G66" s="10">
        <v>3861.7</v>
      </c>
    </row>
    <row r="67" spans="1:7" s="31" customFormat="1" ht="15" x14ac:dyDescent="0.2">
      <c r="A67" s="30" t="s">
        <v>32</v>
      </c>
      <c r="B67" s="18"/>
      <c r="C67" s="19" t="s">
        <v>147</v>
      </c>
      <c r="D67" s="19">
        <f>D68+D69+D70+D71+D72+D73+D74+D75+D76+D77+D78+D79+D80</f>
        <v>19781.11</v>
      </c>
      <c r="E67" s="19">
        <f>D67/G67</f>
        <v>5.12</v>
      </c>
      <c r="F67" s="21">
        <f>E67/12</f>
        <v>0.43</v>
      </c>
      <c r="G67" s="10">
        <v>3861.7</v>
      </c>
    </row>
    <row r="68" spans="1:7" s="16" customFormat="1" ht="15" x14ac:dyDescent="0.2">
      <c r="A68" s="34" t="s">
        <v>73</v>
      </c>
      <c r="B68" s="28" t="s">
        <v>33</v>
      </c>
      <c r="C68" s="36"/>
      <c r="D68" s="36">
        <v>685.01</v>
      </c>
      <c r="E68" s="35"/>
      <c r="F68" s="37"/>
      <c r="G68" s="10"/>
    </row>
    <row r="69" spans="1:7" s="16" customFormat="1" ht="15" x14ac:dyDescent="0.2">
      <c r="A69" s="34" t="s">
        <v>34</v>
      </c>
      <c r="B69" s="28" t="s">
        <v>35</v>
      </c>
      <c r="C69" s="36"/>
      <c r="D69" s="36">
        <v>505.42</v>
      </c>
      <c r="E69" s="35"/>
      <c r="F69" s="37"/>
      <c r="G69" s="10"/>
    </row>
    <row r="70" spans="1:7" s="16" customFormat="1" ht="15" x14ac:dyDescent="0.2">
      <c r="A70" s="34" t="s">
        <v>69</v>
      </c>
      <c r="B70" s="29" t="s">
        <v>33</v>
      </c>
      <c r="C70" s="36"/>
      <c r="D70" s="36">
        <v>900.62</v>
      </c>
      <c r="E70" s="35"/>
      <c r="F70" s="37"/>
      <c r="G70" s="10"/>
    </row>
    <row r="71" spans="1:7" s="16" customFormat="1" ht="15" x14ac:dyDescent="0.2">
      <c r="A71" s="34" t="s">
        <v>114</v>
      </c>
      <c r="B71" s="29" t="s">
        <v>47</v>
      </c>
      <c r="C71" s="36"/>
      <c r="D71" s="36">
        <v>0</v>
      </c>
      <c r="E71" s="35"/>
      <c r="F71" s="37"/>
      <c r="G71" s="10"/>
    </row>
    <row r="72" spans="1:7" s="16" customFormat="1" ht="15" x14ac:dyDescent="0.2">
      <c r="A72" s="34" t="s">
        <v>36</v>
      </c>
      <c r="B72" s="28" t="s">
        <v>33</v>
      </c>
      <c r="C72" s="36"/>
      <c r="D72" s="36">
        <v>963.17</v>
      </c>
      <c r="E72" s="35"/>
      <c r="F72" s="37"/>
      <c r="G72" s="10"/>
    </row>
    <row r="73" spans="1:7" s="16" customFormat="1" ht="15" x14ac:dyDescent="0.2">
      <c r="A73" s="34" t="s">
        <v>37</v>
      </c>
      <c r="B73" s="28" t="s">
        <v>33</v>
      </c>
      <c r="C73" s="36"/>
      <c r="D73" s="36">
        <v>4294.09</v>
      </c>
      <c r="E73" s="35"/>
      <c r="F73" s="37"/>
      <c r="G73" s="10"/>
    </row>
    <row r="74" spans="1:7" s="16" customFormat="1" ht="15" x14ac:dyDescent="0.2">
      <c r="A74" s="34" t="s">
        <v>38</v>
      </c>
      <c r="B74" s="28" t="s">
        <v>33</v>
      </c>
      <c r="C74" s="36"/>
      <c r="D74" s="36">
        <v>1010.85</v>
      </c>
      <c r="E74" s="35"/>
      <c r="F74" s="37"/>
      <c r="G74" s="10"/>
    </row>
    <row r="75" spans="1:7" s="16" customFormat="1" ht="15" x14ac:dyDescent="0.2">
      <c r="A75" s="34" t="s">
        <v>39</v>
      </c>
      <c r="B75" s="28" t="s">
        <v>33</v>
      </c>
      <c r="C75" s="36"/>
      <c r="D75" s="36">
        <v>481.57</v>
      </c>
      <c r="E75" s="35"/>
      <c r="F75" s="37"/>
      <c r="G75" s="10"/>
    </row>
    <row r="76" spans="1:7" s="16" customFormat="1" ht="15" x14ac:dyDescent="0.2">
      <c r="A76" s="34" t="s">
        <v>40</v>
      </c>
      <c r="B76" s="28" t="s">
        <v>35</v>
      </c>
      <c r="C76" s="36"/>
      <c r="D76" s="36">
        <v>1926.35</v>
      </c>
      <c r="E76" s="35"/>
      <c r="F76" s="37"/>
      <c r="G76" s="10"/>
    </row>
    <row r="77" spans="1:7" s="16" customFormat="1" ht="25.5" x14ac:dyDescent="0.2">
      <c r="A77" s="34" t="s">
        <v>41</v>
      </c>
      <c r="B77" s="28" t="s">
        <v>33</v>
      </c>
      <c r="C77" s="36"/>
      <c r="D77" s="36">
        <v>3512.62</v>
      </c>
      <c r="E77" s="35"/>
      <c r="F77" s="37"/>
      <c r="G77" s="10"/>
    </row>
    <row r="78" spans="1:7" s="16" customFormat="1" ht="25.5" x14ac:dyDescent="0.2">
      <c r="A78" s="34" t="s">
        <v>74</v>
      </c>
      <c r="B78" s="28" t="s">
        <v>33</v>
      </c>
      <c r="C78" s="36"/>
      <c r="D78" s="36">
        <v>3837.45</v>
      </c>
      <c r="E78" s="35"/>
      <c r="F78" s="37"/>
      <c r="G78" s="10"/>
    </row>
    <row r="79" spans="1:7" s="16" customFormat="1" ht="28.5" customHeight="1" x14ac:dyDescent="0.2">
      <c r="A79" s="34" t="s">
        <v>115</v>
      </c>
      <c r="B79" s="29" t="s">
        <v>135</v>
      </c>
      <c r="C79" s="73"/>
      <c r="D79" s="36">
        <v>1663.96</v>
      </c>
      <c r="E79" s="35"/>
      <c r="F79" s="37"/>
      <c r="G79" s="10"/>
    </row>
    <row r="80" spans="1:7" s="16" customFormat="1" ht="18" customHeight="1" x14ac:dyDescent="0.2">
      <c r="A80" s="34" t="s">
        <v>116</v>
      </c>
      <c r="B80" s="29" t="s">
        <v>33</v>
      </c>
      <c r="C80" s="36"/>
      <c r="D80" s="36">
        <v>0</v>
      </c>
      <c r="E80" s="35"/>
      <c r="F80" s="37"/>
      <c r="G80" s="10"/>
    </row>
    <row r="81" spans="1:7" s="31" customFormat="1" ht="30" x14ac:dyDescent="0.2">
      <c r="A81" s="30" t="s">
        <v>42</v>
      </c>
      <c r="B81" s="18"/>
      <c r="C81" s="19" t="s">
        <v>148</v>
      </c>
      <c r="D81" s="19">
        <f>D82+D83+D84+D85+D86+D87+D91+D88+D89+D90</f>
        <v>36665.08</v>
      </c>
      <c r="E81" s="19">
        <f>D81/G81</f>
        <v>9.49</v>
      </c>
      <c r="F81" s="21">
        <f>E81/12</f>
        <v>0.79</v>
      </c>
      <c r="G81" s="10">
        <v>3861.7</v>
      </c>
    </row>
    <row r="82" spans="1:7" s="16" customFormat="1" ht="15" x14ac:dyDescent="0.2">
      <c r="A82" s="34" t="s">
        <v>43</v>
      </c>
      <c r="B82" s="28" t="s">
        <v>44</v>
      </c>
      <c r="C82" s="36"/>
      <c r="D82" s="36">
        <v>2889.52</v>
      </c>
      <c r="E82" s="35"/>
      <c r="F82" s="37"/>
      <c r="G82" s="10"/>
    </row>
    <row r="83" spans="1:7" s="16" customFormat="1" ht="25.5" x14ac:dyDescent="0.2">
      <c r="A83" s="34" t="s">
        <v>45</v>
      </c>
      <c r="B83" s="29" t="s">
        <v>33</v>
      </c>
      <c r="C83" s="36"/>
      <c r="D83" s="36">
        <v>1926.35</v>
      </c>
      <c r="E83" s="35"/>
      <c r="F83" s="37"/>
      <c r="G83" s="10"/>
    </row>
    <row r="84" spans="1:7" s="16" customFormat="1" ht="15" x14ac:dyDescent="0.2">
      <c r="A84" s="34" t="s">
        <v>46</v>
      </c>
      <c r="B84" s="28" t="s">
        <v>47</v>
      </c>
      <c r="C84" s="36"/>
      <c r="D84" s="36">
        <v>2021.63</v>
      </c>
      <c r="E84" s="35"/>
      <c r="F84" s="37"/>
      <c r="G84" s="10"/>
    </row>
    <row r="85" spans="1:7" s="16" customFormat="1" ht="25.5" x14ac:dyDescent="0.2">
      <c r="A85" s="34" t="s">
        <v>48</v>
      </c>
      <c r="B85" s="28" t="s">
        <v>49</v>
      </c>
      <c r="C85" s="36"/>
      <c r="D85" s="36">
        <v>1926.35</v>
      </c>
      <c r="E85" s="35"/>
      <c r="F85" s="37"/>
      <c r="G85" s="10"/>
    </row>
    <row r="86" spans="1:7" s="16" customFormat="1" ht="18.75" customHeight="1" x14ac:dyDescent="0.2">
      <c r="A86" s="34" t="s">
        <v>50</v>
      </c>
      <c r="B86" s="29" t="s">
        <v>47</v>
      </c>
      <c r="C86" s="36"/>
      <c r="D86" s="36">
        <v>13424.22</v>
      </c>
      <c r="E86" s="35"/>
      <c r="F86" s="37"/>
      <c r="G86" s="10"/>
    </row>
    <row r="87" spans="1:7" s="16" customFormat="1" ht="15" x14ac:dyDescent="0.2">
      <c r="A87" s="34" t="s">
        <v>117</v>
      </c>
      <c r="B87" s="28" t="s">
        <v>25</v>
      </c>
      <c r="C87" s="73"/>
      <c r="D87" s="36">
        <v>6851.28</v>
      </c>
      <c r="E87" s="35"/>
      <c r="F87" s="37"/>
      <c r="G87" s="10"/>
    </row>
    <row r="88" spans="1:7" s="16" customFormat="1" ht="25.5" x14ac:dyDescent="0.2">
      <c r="A88" s="34" t="s">
        <v>118</v>
      </c>
      <c r="B88" s="28" t="s">
        <v>33</v>
      </c>
      <c r="C88" s="36"/>
      <c r="D88" s="36">
        <v>7625.73</v>
      </c>
      <c r="E88" s="35"/>
      <c r="F88" s="37"/>
      <c r="G88" s="10"/>
    </row>
    <row r="89" spans="1:7" s="16" customFormat="1" ht="25.5" x14ac:dyDescent="0.2">
      <c r="A89" s="34" t="s">
        <v>115</v>
      </c>
      <c r="B89" s="29" t="s">
        <v>47</v>
      </c>
      <c r="C89" s="47"/>
      <c r="D89" s="47">
        <v>0</v>
      </c>
      <c r="E89" s="38"/>
      <c r="F89" s="74"/>
      <c r="G89" s="10"/>
    </row>
    <row r="90" spans="1:7" s="16" customFormat="1" ht="15" x14ac:dyDescent="0.2">
      <c r="A90" s="34" t="s">
        <v>119</v>
      </c>
      <c r="B90" s="29" t="s">
        <v>33</v>
      </c>
      <c r="C90" s="47"/>
      <c r="D90" s="47">
        <v>0</v>
      </c>
      <c r="E90" s="38"/>
      <c r="F90" s="74"/>
      <c r="G90" s="10"/>
    </row>
    <row r="91" spans="1:7" s="16" customFormat="1" ht="15.75" thickBot="1" x14ac:dyDescent="0.25">
      <c r="A91" s="34" t="s">
        <v>120</v>
      </c>
      <c r="B91" s="29" t="s">
        <v>47</v>
      </c>
      <c r="C91" s="75"/>
      <c r="D91" s="81">
        <v>0</v>
      </c>
      <c r="E91" s="38"/>
      <c r="F91" s="74"/>
      <c r="G91" s="10"/>
    </row>
    <row r="92" spans="1:7" s="16" customFormat="1" ht="30" x14ac:dyDescent="0.2">
      <c r="A92" s="30" t="s">
        <v>51</v>
      </c>
      <c r="B92" s="28"/>
      <c r="C92" s="19" t="s">
        <v>149</v>
      </c>
      <c r="D92" s="19">
        <v>0</v>
      </c>
      <c r="E92" s="19">
        <f>D92/G92</f>
        <v>0</v>
      </c>
      <c r="F92" s="21">
        <f>E92/12</f>
        <v>0</v>
      </c>
      <c r="G92" s="10">
        <v>3861.7</v>
      </c>
    </row>
    <row r="93" spans="1:7" s="16" customFormat="1" ht="15" x14ac:dyDescent="0.2">
      <c r="A93" s="34" t="s">
        <v>121</v>
      </c>
      <c r="B93" s="29" t="s">
        <v>47</v>
      </c>
      <c r="C93" s="73"/>
      <c r="D93" s="25">
        <v>0</v>
      </c>
      <c r="E93" s="19"/>
      <c r="F93" s="21"/>
      <c r="G93" s="10"/>
    </row>
    <row r="94" spans="1:7" s="16" customFormat="1" ht="26.25" customHeight="1" x14ac:dyDescent="0.2">
      <c r="A94" s="34" t="s">
        <v>115</v>
      </c>
      <c r="B94" s="29" t="s">
        <v>135</v>
      </c>
      <c r="C94" s="73"/>
      <c r="D94" s="25">
        <v>0</v>
      </c>
      <c r="E94" s="19"/>
      <c r="F94" s="21"/>
      <c r="G94" s="10"/>
    </row>
    <row r="95" spans="1:7" s="16" customFormat="1" ht="15" x14ac:dyDescent="0.2">
      <c r="A95" s="34" t="s">
        <v>122</v>
      </c>
      <c r="B95" s="29" t="s">
        <v>33</v>
      </c>
      <c r="C95" s="36"/>
      <c r="D95" s="36">
        <v>0</v>
      </c>
      <c r="E95" s="35"/>
      <c r="F95" s="37"/>
      <c r="G95" s="10"/>
    </row>
    <row r="96" spans="1:7" s="16" customFormat="1" ht="15.75" customHeight="1" x14ac:dyDescent="0.2">
      <c r="A96" s="34" t="s">
        <v>123</v>
      </c>
      <c r="B96" s="29" t="s">
        <v>47</v>
      </c>
      <c r="C96" s="36"/>
      <c r="D96" s="36">
        <f>E96*G96</f>
        <v>0</v>
      </c>
      <c r="E96" s="35"/>
      <c r="F96" s="37"/>
      <c r="G96" s="10"/>
    </row>
    <row r="97" spans="1:7" s="16" customFormat="1" ht="15" x14ac:dyDescent="0.2">
      <c r="A97" s="30" t="s">
        <v>124</v>
      </c>
      <c r="B97" s="28"/>
      <c r="C97" s="19" t="s">
        <v>151</v>
      </c>
      <c r="D97" s="19">
        <f>D99+D100+D101+D102+D103+D98</f>
        <v>14207.59</v>
      </c>
      <c r="E97" s="19">
        <f>D97/G97</f>
        <v>3.68</v>
      </c>
      <c r="F97" s="21">
        <f>E97/12</f>
        <v>0.31</v>
      </c>
      <c r="G97" s="10">
        <v>3861.7</v>
      </c>
    </row>
    <row r="98" spans="1:7" s="16" customFormat="1" ht="18" customHeight="1" x14ac:dyDescent="0.2">
      <c r="A98" s="34" t="s">
        <v>52</v>
      </c>
      <c r="B98" s="28" t="s">
        <v>25</v>
      </c>
      <c r="C98" s="36"/>
      <c r="D98" s="36">
        <f t="shared" ref="D98:D103" si="1">E98*G98</f>
        <v>0</v>
      </c>
      <c r="E98" s="35"/>
      <c r="F98" s="37"/>
      <c r="G98" s="10"/>
    </row>
    <row r="99" spans="1:7" s="16" customFormat="1" ht="40.5" customHeight="1" x14ac:dyDescent="0.2">
      <c r="A99" s="34" t="s">
        <v>125</v>
      </c>
      <c r="B99" s="28" t="s">
        <v>33</v>
      </c>
      <c r="C99" s="36"/>
      <c r="D99" s="36">
        <v>13200.78</v>
      </c>
      <c r="E99" s="35"/>
      <c r="F99" s="37"/>
      <c r="G99" s="10"/>
    </row>
    <row r="100" spans="1:7" s="16" customFormat="1" ht="38.25" x14ac:dyDescent="0.2">
      <c r="A100" s="34" t="s">
        <v>126</v>
      </c>
      <c r="B100" s="28" t="s">
        <v>33</v>
      </c>
      <c r="C100" s="36"/>
      <c r="D100" s="36">
        <v>1006.81</v>
      </c>
      <c r="E100" s="35"/>
      <c r="F100" s="37"/>
      <c r="G100" s="10"/>
    </row>
    <row r="101" spans="1:7" s="16" customFormat="1" ht="25.5" x14ac:dyDescent="0.2">
      <c r="A101" s="34" t="s">
        <v>53</v>
      </c>
      <c r="B101" s="28" t="s">
        <v>19</v>
      </c>
      <c r="C101" s="36"/>
      <c r="D101" s="36">
        <f t="shared" si="1"/>
        <v>0</v>
      </c>
      <c r="E101" s="35"/>
      <c r="F101" s="37"/>
      <c r="G101" s="10"/>
    </row>
    <row r="102" spans="1:7" s="16" customFormat="1" ht="21.75" customHeight="1" x14ac:dyDescent="0.2">
      <c r="A102" s="34" t="s">
        <v>127</v>
      </c>
      <c r="B102" s="29" t="s">
        <v>75</v>
      </c>
      <c r="C102" s="36"/>
      <c r="D102" s="36">
        <f t="shared" si="1"/>
        <v>0</v>
      </c>
      <c r="E102" s="35"/>
      <c r="F102" s="37"/>
      <c r="G102" s="10"/>
    </row>
    <row r="103" spans="1:7" s="16" customFormat="1" ht="54.75" customHeight="1" x14ac:dyDescent="0.2">
      <c r="A103" s="34" t="s">
        <v>128</v>
      </c>
      <c r="B103" s="29" t="s">
        <v>67</v>
      </c>
      <c r="C103" s="36"/>
      <c r="D103" s="36">
        <f t="shared" si="1"/>
        <v>0</v>
      </c>
      <c r="E103" s="35"/>
      <c r="F103" s="37"/>
      <c r="G103" s="10"/>
    </row>
    <row r="104" spans="1:7" s="16" customFormat="1" ht="15" x14ac:dyDescent="0.2">
      <c r="A104" s="30" t="s">
        <v>54</v>
      </c>
      <c r="B104" s="28"/>
      <c r="C104" s="19" t="s">
        <v>152</v>
      </c>
      <c r="D104" s="19">
        <f>D105</f>
        <v>0</v>
      </c>
      <c r="E104" s="19">
        <f>D104/G104</f>
        <v>0</v>
      </c>
      <c r="F104" s="21">
        <f>E104/12</f>
        <v>0</v>
      </c>
      <c r="G104" s="10">
        <v>3861.7</v>
      </c>
    </row>
    <row r="105" spans="1:7" s="16" customFormat="1" ht="18.75" customHeight="1" x14ac:dyDescent="0.2">
      <c r="A105" s="34" t="s">
        <v>55</v>
      </c>
      <c r="B105" s="28" t="s">
        <v>33</v>
      </c>
      <c r="C105" s="36"/>
      <c r="D105" s="36">
        <v>0</v>
      </c>
      <c r="E105" s="35"/>
      <c r="F105" s="37"/>
      <c r="G105" s="10"/>
    </row>
    <row r="106" spans="1:7" s="10" customFormat="1" ht="30" x14ac:dyDescent="0.2">
      <c r="A106" s="30" t="s">
        <v>56</v>
      </c>
      <c r="B106" s="18"/>
      <c r="C106" s="19" t="s">
        <v>153</v>
      </c>
      <c r="D106" s="19">
        <f>D107+D108</f>
        <v>39463.49</v>
      </c>
      <c r="E106" s="19">
        <f>D106/G106</f>
        <v>10.220000000000001</v>
      </c>
      <c r="F106" s="21">
        <f>E106/12</f>
        <v>0.85</v>
      </c>
      <c r="G106" s="10">
        <v>3861.7</v>
      </c>
    </row>
    <row r="107" spans="1:7" s="16" customFormat="1" ht="48" customHeight="1" x14ac:dyDescent="0.2">
      <c r="A107" s="79" t="s">
        <v>129</v>
      </c>
      <c r="B107" s="29" t="s">
        <v>35</v>
      </c>
      <c r="C107" s="36"/>
      <c r="D107" s="36">
        <v>22276.32</v>
      </c>
      <c r="E107" s="35"/>
      <c r="F107" s="37"/>
      <c r="G107" s="10"/>
    </row>
    <row r="108" spans="1:7" s="16" customFormat="1" ht="28.5" customHeight="1" x14ac:dyDescent="0.2">
      <c r="A108" s="79" t="s">
        <v>150</v>
      </c>
      <c r="B108" s="29" t="s">
        <v>67</v>
      </c>
      <c r="C108" s="36"/>
      <c r="D108" s="36">
        <v>17187.169999999998</v>
      </c>
      <c r="E108" s="35"/>
      <c r="F108" s="37"/>
      <c r="G108" s="10"/>
    </row>
    <row r="109" spans="1:7" s="10" customFormat="1" ht="15" x14ac:dyDescent="0.2">
      <c r="A109" s="30" t="s">
        <v>57</v>
      </c>
      <c r="B109" s="18"/>
      <c r="C109" s="19" t="s">
        <v>146</v>
      </c>
      <c r="D109" s="19">
        <f>D110+D111+D112+D113</f>
        <v>0</v>
      </c>
      <c r="E109" s="19">
        <f>D109/G109</f>
        <v>0</v>
      </c>
      <c r="F109" s="21">
        <f>E109/12</f>
        <v>0</v>
      </c>
      <c r="G109" s="10">
        <v>3861.7</v>
      </c>
    </row>
    <row r="110" spans="1:7" s="43" customFormat="1" ht="19.5" customHeight="1" x14ac:dyDescent="0.2">
      <c r="A110" s="34" t="s">
        <v>58</v>
      </c>
      <c r="B110" s="39" t="s">
        <v>44</v>
      </c>
      <c r="C110" s="41"/>
      <c r="D110" s="41">
        <v>0</v>
      </c>
      <c r="E110" s="40"/>
      <c r="F110" s="42"/>
      <c r="G110" s="10"/>
    </row>
    <row r="111" spans="1:7" s="43" customFormat="1" ht="28.5" customHeight="1" x14ac:dyDescent="0.2">
      <c r="A111" s="34" t="s">
        <v>59</v>
      </c>
      <c r="B111" s="39" t="s">
        <v>44</v>
      </c>
      <c r="C111" s="41"/>
      <c r="D111" s="41">
        <v>0</v>
      </c>
      <c r="E111" s="40"/>
      <c r="F111" s="42"/>
      <c r="G111" s="10"/>
    </row>
    <row r="112" spans="1:7" s="43" customFormat="1" ht="19.5" customHeight="1" x14ac:dyDescent="0.2">
      <c r="A112" s="34" t="s">
        <v>71</v>
      </c>
      <c r="B112" s="39" t="s">
        <v>44</v>
      </c>
      <c r="C112" s="41"/>
      <c r="D112" s="41">
        <v>0</v>
      </c>
      <c r="E112" s="40"/>
      <c r="F112" s="42"/>
      <c r="G112" s="10"/>
    </row>
    <row r="113" spans="1:7" s="16" customFormat="1" ht="19.5" customHeight="1" thickBot="1" x14ac:dyDescent="0.25">
      <c r="A113" s="82" t="s">
        <v>60</v>
      </c>
      <c r="B113" s="83" t="s">
        <v>44</v>
      </c>
      <c r="C113" s="44"/>
      <c r="D113" s="44">
        <v>0</v>
      </c>
      <c r="E113" s="44"/>
      <c r="F113" s="45"/>
      <c r="G113" s="10"/>
    </row>
    <row r="114" spans="1:7" s="10" customFormat="1" ht="190.5" thickBot="1" x14ac:dyDescent="0.25">
      <c r="A114" s="46" t="s">
        <v>154</v>
      </c>
      <c r="B114" s="18" t="s">
        <v>19</v>
      </c>
      <c r="C114" s="51"/>
      <c r="D114" s="51">
        <v>50000</v>
      </c>
      <c r="E114" s="51">
        <f>D114/G114</f>
        <v>12.95</v>
      </c>
      <c r="F114" s="69">
        <f>E114/12</f>
        <v>1.08</v>
      </c>
      <c r="G114" s="10">
        <v>3861.7</v>
      </c>
    </row>
    <row r="115" spans="1:7" s="16" customFormat="1" ht="19.5" thickBot="1" x14ac:dyDescent="0.25">
      <c r="A115" s="48" t="s">
        <v>61</v>
      </c>
      <c r="B115" s="49" t="s">
        <v>16</v>
      </c>
      <c r="C115" s="72"/>
      <c r="D115" s="51">
        <f>E115*G115</f>
        <v>88046.76</v>
      </c>
      <c r="E115" s="51">
        <f>12*F115</f>
        <v>22.8</v>
      </c>
      <c r="F115" s="69">
        <v>1.9</v>
      </c>
      <c r="G115" s="10">
        <v>3861.7</v>
      </c>
    </row>
    <row r="116" spans="1:7" s="10" customFormat="1" ht="19.5" thickBot="1" x14ac:dyDescent="0.45">
      <c r="A116" s="70" t="s">
        <v>62</v>
      </c>
      <c r="B116" s="71"/>
      <c r="C116" s="78"/>
      <c r="D116" s="52">
        <f>D114+D109+D106+D104+D97+D92+D81+D67+D66+D65+D64+D54+D52+D51+D50+D43+D42+D31+D18+D115+D53+D44</f>
        <v>780001.13</v>
      </c>
      <c r="E116" s="52">
        <f>E114+E109+E106+E104+E97+E92+E81+E67+E66+E65+E64+E54+E52+E51+E50+E43+E42+E31+E18+E115+E53+E44</f>
        <v>201.98</v>
      </c>
      <c r="F116" s="52">
        <f>F114+F109+F106+F104+F97+F92+F81+F67+F66+F65+F64+F54+F52+F51+F50+F43+F42+F31+F18+F115+F53+F44</f>
        <v>16.84</v>
      </c>
    </row>
    <row r="117" spans="1:7" s="55" customFormat="1" x14ac:dyDescent="0.2">
      <c r="A117" s="54"/>
      <c r="E117" s="55" t="s">
        <v>68</v>
      </c>
    </row>
    <row r="118" spans="1:7" s="55" customFormat="1" x14ac:dyDescent="0.2">
      <c r="A118" s="54"/>
    </row>
    <row r="119" spans="1:7" s="55" customFormat="1" ht="13.5" thickBot="1" x14ac:dyDescent="0.25">
      <c r="A119" s="54"/>
    </row>
    <row r="120" spans="1:7" s="58" customFormat="1" ht="30.75" thickBot="1" x14ac:dyDescent="0.25">
      <c r="A120" s="50" t="s">
        <v>63</v>
      </c>
      <c r="B120" s="56"/>
      <c r="C120" s="57"/>
      <c r="D120" s="57">
        <f>D121+D122+D123+D124</f>
        <v>151994.38</v>
      </c>
      <c r="E120" s="57">
        <f t="shared" ref="E120:F120" si="2">E121+E122+E123+E124</f>
        <v>39.36</v>
      </c>
      <c r="F120" s="57">
        <f t="shared" si="2"/>
        <v>3.28</v>
      </c>
      <c r="G120" s="10">
        <v>3861.7</v>
      </c>
    </row>
    <row r="121" spans="1:7" s="16" customFormat="1" ht="27" customHeight="1" x14ac:dyDescent="0.2">
      <c r="A121" s="34" t="s">
        <v>136</v>
      </c>
      <c r="B121" s="28"/>
      <c r="C121" s="36"/>
      <c r="D121" s="36">
        <v>12468.3</v>
      </c>
      <c r="E121" s="38">
        <f t="shared" ref="E121:E124" si="3">D121/G121</f>
        <v>3.23</v>
      </c>
      <c r="F121" s="74">
        <f t="shared" ref="F121:F124" si="4">E121/12</f>
        <v>0.27</v>
      </c>
      <c r="G121" s="10">
        <v>3861.7</v>
      </c>
    </row>
    <row r="122" spans="1:7" s="16" customFormat="1" ht="17.25" customHeight="1" x14ac:dyDescent="0.2">
      <c r="A122" s="34" t="s">
        <v>137</v>
      </c>
      <c r="B122" s="28"/>
      <c r="C122" s="36"/>
      <c r="D122" s="36">
        <v>1503.01</v>
      </c>
      <c r="E122" s="38">
        <f t="shared" si="3"/>
        <v>0.39</v>
      </c>
      <c r="F122" s="74">
        <f t="shared" si="4"/>
        <v>0.03</v>
      </c>
      <c r="G122" s="10">
        <v>3861.7</v>
      </c>
    </row>
    <row r="123" spans="1:7" s="16" customFormat="1" ht="22.5" customHeight="1" x14ac:dyDescent="0.2">
      <c r="A123" s="34" t="s">
        <v>138</v>
      </c>
      <c r="B123" s="29"/>
      <c r="C123" s="36"/>
      <c r="D123" s="36">
        <v>45643.07</v>
      </c>
      <c r="E123" s="38">
        <f t="shared" si="3"/>
        <v>11.82</v>
      </c>
      <c r="F123" s="74">
        <f t="shared" si="4"/>
        <v>0.99</v>
      </c>
      <c r="G123" s="10">
        <v>3861.7</v>
      </c>
    </row>
    <row r="124" spans="1:7" s="16" customFormat="1" ht="21" customHeight="1" x14ac:dyDescent="0.2">
      <c r="A124" s="34" t="s">
        <v>141</v>
      </c>
      <c r="B124" s="28"/>
      <c r="C124" s="36"/>
      <c r="D124" s="36">
        <v>92380</v>
      </c>
      <c r="E124" s="38">
        <f t="shared" si="3"/>
        <v>23.92</v>
      </c>
      <c r="F124" s="74">
        <f t="shared" si="4"/>
        <v>1.99</v>
      </c>
      <c r="G124" s="10">
        <v>3861.7</v>
      </c>
    </row>
    <row r="125" spans="1:7" s="55" customFormat="1" x14ac:dyDescent="0.2">
      <c r="A125" s="59"/>
      <c r="B125" s="60"/>
      <c r="C125" s="60"/>
      <c r="D125" s="60"/>
      <c r="E125" s="60"/>
      <c r="F125" s="60"/>
    </row>
    <row r="126" spans="1:7" s="55" customFormat="1" ht="13.5" thickBot="1" x14ac:dyDescent="0.25">
      <c r="A126" s="54"/>
    </row>
    <row r="127" spans="1:7" s="64" customFormat="1" ht="20.25" thickBot="1" x14ac:dyDescent="0.45">
      <c r="A127" s="61" t="s">
        <v>155</v>
      </c>
      <c r="B127" s="62"/>
      <c r="C127" s="63"/>
      <c r="D127" s="63">
        <f>D116+D120</f>
        <v>931995.51</v>
      </c>
      <c r="E127" s="63">
        <f>E116+E120</f>
        <v>241.34</v>
      </c>
      <c r="F127" s="63">
        <f>F116+F120</f>
        <v>20.12</v>
      </c>
    </row>
    <row r="128" spans="1:7" s="68" customFormat="1" ht="19.5" x14ac:dyDescent="0.4">
      <c r="A128" s="65"/>
      <c r="B128" s="66"/>
      <c r="C128" s="67"/>
      <c r="D128" s="67"/>
      <c r="E128" s="67"/>
      <c r="F128" s="67"/>
    </row>
    <row r="129" spans="1:6" s="68" customFormat="1" ht="19.5" x14ac:dyDescent="0.4">
      <c r="A129" s="65"/>
      <c r="B129" s="66"/>
      <c r="C129" s="67"/>
      <c r="D129" s="67"/>
      <c r="E129" s="67"/>
      <c r="F129" s="67"/>
    </row>
    <row r="130" spans="1:6" s="68" customFormat="1" ht="37.5" x14ac:dyDescent="0.4">
      <c r="A130" s="84" t="s">
        <v>143</v>
      </c>
      <c r="B130" s="85" t="s">
        <v>25</v>
      </c>
      <c r="C130" s="86" t="s">
        <v>144</v>
      </c>
      <c r="D130" s="85"/>
      <c r="E130" s="87"/>
      <c r="F130" s="88">
        <v>50</v>
      </c>
    </row>
    <row r="131" spans="1:6" s="68" customFormat="1" ht="19.5" x14ac:dyDescent="0.4">
      <c r="A131" s="65"/>
      <c r="B131" s="66"/>
      <c r="C131" s="67"/>
      <c r="D131" s="67"/>
      <c r="E131" s="67"/>
      <c r="F131" s="67"/>
    </row>
    <row r="132" spans="1:6" s="68" customFormat="1" ht="19.5" x14ac:dyDescent="0.4">
      <c r="A132" s="65"/>
      <c r="B132" s="66"/>
      <c r="C132" s="67"/>
      <c r="D132" s="67"/>
      <c r="E132" s="67"/>
      <c r="F132" s="67"/>
    </row>
    <row r="133" spans="1:6" s="68" customFormat="1" ht="19.5" x14ac:dyDescent="0.4">
      <c r="A133" s="65"/>
      <c r="B133" s="66"/>
      <c r="C133" s="67"/>
      <c r="D133" s="67"/>
      <c r="E133" s="67"/>
      <c r="F133" s="67"/>
    </row>
    <row r="134" spans="1:6" s="68" customFormat="1" ht="19.5" x14ac:dyDescent="0.4">
      <c r="A134" s="65"/>
      <c r="B134" s="66"/>
      <c r="C134" s="67"/>
      <c r="D134" s="67"/>
      <c r="E134" s="67"/>
      <c r="F134" s="67"/>
    </row>
    <row r="135" spans="1:6" s="68" customFormat="1" ht="19.5" x14ac:dyDescent="0.4">
      <c r="A135" s="65"/>
      <c r="B135" s="66"/>
      <c r="C135" s="67"/>
      <c r="D135" s="67"/>
      <c r="E135" s="67"/>
      <c r="F135" s="67"/>
    </row>
    <row r="136" spans="1:6" s="53" customFormat="1" ht="19.5" x14ac:dyDescent="0.2">
      <c r="A136" s="97" t="s">
        <v>64</v>
      </c>
      <c r="B136" s="97"/>
      <c r="C136" s="97"/>
      <c r="D136" s="97"/>
      <c r="E136" s="55"/>
      <c r="F136" s="55"/>
    </row>
    <row r="137" spans="1:6" s="55" customFormat="1" x14ac:dyDescent="0.2"/>
    <row r="138" spans="1:6" s="55" customFormat="1" x14ac:dyDescent="0.2">
      <c r="A138" s="54" t="s">
        <v>65</v>
      </c>
    </row>
    <row r="139" spans="1:6" s="55" customFormat="1" x14ac:dyDescent="0.2"/>
    <row r="140" spans="1:6" s="55" customFormat="1" x14ac:dyDescent="0.2"/>
    <row r="141" spans="1:6" s="55" customFormat="1" x14ac:dyDescent="0.2"/>
    <row r="142" spans="1:6" s="55" customFormat="1" x14ac:dyDescent="0.2"/>
    <row r="143" spans="1:6" s="55" customFormat="1" x14ac:dyDescent="0.2"/>
    <row r="144" spans="1:6" s="55" customFormat="1" x14ac:dyDescent="0.2"/>
    <row r="145" spans="1:6" s="55" customFormat="1" x14ac:dyDescent="0.2"/>
    <row r="146" spans="1:6" s="55" customFormat="1" x14ac:dyDescent="0.2"/>
    <row r="147" spans="1:6" s="55" customFormat="1" x14ac:dyDescent="0.2"/>
    <row r="148" spans="1:6" s="55" customFormat="1" x14ac:dyDescent="0.2"/>
    <row r="149" spans="1:6" s="55" customFormat="1" x14ac:dyDescent="0.2"/>
    <row r="150" spans="1:6" s="55" customFormat="1" x14ac:dyDescent="0.2"/>
    <row r="151" spans="1:6" s="55" customFormat="1" x14ac:dyDescent="0.2"/>
    <row r="152" spans="1:6" s="55" customFormat="1" x14ac:dyDescent="0.2"/>
    <row r="153" spans="1:6" s="55" customFormat="1" x14ac:dyDescent="0.2"/>
    <row r="154" spans="1:6" s="55" customFormat="1" x14ac:dyDescent="0.2"/>
    <row r="155" spans="1:6" s="55" customFormat="1" x14ac:dyDescent="0.2"/>
    <row r="156" spans="1:6" s="55" customFormat="1" x14ac:dyDescent="0.2"/>
    <row r="157" spans="1:6" s="55" customFormat="1" x14ac:dyDescent="0.2">
      <c r="A157" s="1"/>
      <c r="B157" s="1"/>
      <c r="C157" s="1"/>
      <c r="D157" s="1"/>
      <c r="E157" s="1"/>
      <c r="F157" s="1"/>
    </row>
  </sheetData>
  <mergeCells count="14">
    <mergeCell ref="A17:F17"/>
    <mergeCell ref="A136:D136"/>
    <mergeCell ref="A9:F9"/>
    <mergeCell ref="A10:F10"/>
    <mergeCell ref="A11:F11"/>
    <mergeCell ref="A12:F12"/>
    <mergeCell ref="A13:F13"/>
    <mergeCell ref="A14:F14"/>
    <mergeCell ref="A8:F8"/>
    <mergeCell ref="A1:F1"/>
    <mergeCell ref="B2:F2"/>
    <mergeCell ref="B3:F3"/>
    <mergeCell ref="B6:F6"/>
    <mergeCell ref="A7:F7"/>
  </mergeCells>
  <printOptions horizontalCentered="1"/>
  <pageMargins left="0.2" right="0.2" top="0.19685039370078741" bottom="0.2" header="0.2" footer="0.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 голосованию</vt:lpstr>
      <vt:lpstr>'по голосованию'!Область_печати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Server</cp:lastModifiedBy>
  <cp:lastPrinted>2016-04-19T05:11:04Z</cp:lastPrinted>
  <dcterms:created xsi:type="dcterms:W3CDTF">2014-01-24T06:14:02Z</dcterms:created>
  <dcterms:modified xsi:type="dcterms:W3CDTF">2016-05-18T09:36:08Z</dcterms:modified>
</cp:coreProperties>
</file>